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0730" windowHeight="11760"/>
  </bookViews>
  <sheets>
    <sheet name="november 13" sheetId="11" r:id="rId1"/>
    <sheet name="september 2013" sheetId="10" r:id="rId2"/>
  </sheets>
  <calcPr calcId="145621"/>
</workbook>
</file>

<file path=xl/calcChain.xml><?xml version="1.0" encoding="utf-8"?>
<calcChain xmlns="http://schemas.openxmlformats.org/spreadsheetml/2006/main">
  <c r="L20" i="11" l="1"/>
  <c r="M20" i="11"/>
  <c r="M21" i="11"/>
  <c r="E82" i="11" l="1"/>
  <c r="F82" i="11"/>
  <c r="G82" i="11"/>
  <c r="D82" i="11"/>
  <c r="L9" i="11" l="1"/>
  <c r="M9" i="11"/>
  <c r="L10" i="11"/>
  <c r="M10" i="11"/>
  <c r="L11" i="11"/>
  <c r="M11" i="11"/>
  <c r="L12" i="11"/>
  <c r="M12" i="11"/>
  <c r="L13" i="11"/>
  <c r="M13" i="11"/>
  <c r="L14" i="11"/>
  <c r="M14" i="11"/>
  <c r="L15" i="11"/>
  <c r="M15" i="11"/>
  <c r="L16" i="11"/>
  <c r="M16" i="11"/>
  <c r="L17" i="11"/>
  <c r="M17" i="11"/>
  <c r="L21" i="11"/>
  <c r="N17" i="11" l="1"/>
  <c r="N13" i="11"/>
  <c r="N9" i="11"/>
  <c r="N16" i="11"/>
  <c r="N12" i="11"/>
  <c r="N21" i="11"/>
  <c r="N11" i="11"/>
  <c r="N15" i="11"/>
  <c r="N14" i="11"/>
  <c r="N10" i="11"/>
  <c r="N20" i="11"/>
  <c r="M18" i="11"/>
  <c r="O10" i="11" s="1"/>
  <c r="L18" i="11"/>
  <c r="O9" i="11" l="1"/>
  <c r="N22" i="11"/>
  <c r="N18" i="11"/>
  <c r="S12" i="11" s="1"/>
  <c r="O17" i="11"/>
  <c r="O18" i="11" s="1"/>
  <c r="P9" i="11" l="1"/>
  <c r="S9" i="11"/>
  <c r="S17" i="11"/>
  <c r="S11" i="11"/>
  <c r="P14" i="11"/>
  <c r="Q14" i="11" s="1"/>
  <c r="R14" i="11" s="1"/>
  <c r="S14" i="11"/>
  <c r="S13" i="11"/>
  <c r="S10" i="11"/>
  <c r="S15" i="11"/>
  <c r="P17" i="11"/>
  <c r="Q17" i="11" s="1"/>
  <c r="R17" i="11" s="1"/>
  <c r="P15" i="11"/>
  <c r="Q15" i="11" s="1"/>
  <c r="R15" i="11" s="1"/>
  <c r="P13" i="11"/>
  <c r="Q13" i="11" s="1"/>
  <c r="R13" i="11" s="1"/>
  <c r="P10" i="11"/>
  <c r="Q10" i="11" s="1"/>
  <c r="R10" i="11" s="1"/>
  <c r="S16" i="11"/>
  <c r="P16" i="11"/>
  <c r="Q16" i="11" s="1"/>
  <c r="R16" i="11" s="1"/>
  <c r="Q9" i="11"/>
  <c r="R9" i="11" s="1"/>
  <c r="P11" i="11"/>
  <c r="Q11" i="11" s="1"/>
  <c r="R11" i="11" s="1"/>
  <c r="P12" i="11"/>
  <c r="Q12" i="11" s="1"/>
  <c r="R12" i="11" s="1"/>
  <c r="G110" i="10"/>
  <c r="F110" i="10"/>
  <c r="E110" i="10"/>
  <c r="D110" i="10"/>
  <c r="G97" i="10"/>
  <c r="F97" i="10"/>
  <c r="E97" i="10"/>
  <c r="D97" i="10"/>
  <c r="G77" i="10"/>
  <c r="F77" i="10"/>
  <c r="E77" i="10"/>
  <c r="D77" i="10"/>
  <c r="G61" i="10"/>
  <c r="F61" i="10"/>
  <c r="E61" i="10"/>
  <c r="D61" i="10"/>
  <c r="G42" i="10"/>
  <c r="F42" i="10"/>
  <c r="E42" i="10"/>
  <c r="D42" i="10"/>
  <c r="Q17" i="10"/>
  <c r="P17" i="10"/>
  <c r="O17" i="10"/>
  <c r="N17" i="10"/>
  <c r="M17" i="10"/>
  <c r="L17" i="10"/>
  <c r="R17" i="10" s="1"/>
  <c r="Q16" i="10"/>
  <c r="P16" i="10"/>
  <c r="O16" i="10"/>
  <c r="N16" i="10"/>
  <c r="M16" i="10"/>
  <c r="L16" i="10"/>
  <c r="R16" i="10" s="1"/>
  <c r="R18" i="10" s="1"/>
  <c r="G14" i="10"/>
  <c r="G112" i="10" s="1"/>
  <c r="F14" i="10"/>
  <c r="F112" i="10" s="1"/>
  <c r="E14" i="10"/>
  <c r="E112" i="10" s="1"/>
  <c r="D14" i="10"/>
  <c r="D112" i="10" s="1"/>
  <c r="Q13" i="10"/>
  <c r="P13" i="10"/>
  <c r="O13" i="10"/>
  <c r="N13" i="10"/>
  <c r="M13" i="10"/>
  <c r="L13" i="10"/>
  <c r="R13" i="10" s="1"/>
  <c r="Q12" i="10"/>
  <c r="P12" i="10"/>
  <c r="O12" i="10"/>
  <c r="N12" i="10"/>
  <c r="M12" i="10"/>
  <c r="L12" i="10"/>
  <c r="Q11" i="10"/>
  <c r="P11" i="10"/>
  <c r="O11" i="10"/>
  <c r="N11" i="10"/>
  <c r="M11" i="10"/>
  <c r="L11" i="10"/>
  <c r="Q10" i="10"/>
  <c r="P10" i="10"/>
  <c r="O10" i="10"/>
  <c r="N10" i="10"/>
  <c r="M10" i="10"/>
  <c r="L10" i="10"/>
  <c r="Q9" i="10"/>
  <c r="P9" i="10"/>
  <c r="O9" i="10"/>
  <c r="N9" i="10"/>
  <c r="M9" i="10"/>
  <c r="L9" i="10"/>
  <c r="Q8" i="10"/>
  <c r="P8" i="10"/>
  <c r="O8" i="10"/>
  <c r="N8" i="10"/>
  <c r="M8" i="10"/>
  <c r="L8" i="10"/>
  <c r="Q7" i="10"/>
  <c r="P7" i="10"/>
  <c r="O7" i="10"/>
  <c r="N7" i="10"/>
  <c r="M7" i="10"/>
  <c r="L7" i="10"/>
  <c r="Q6" i="10"/>
  <c r="Q14" i="10" s="1"/>
  <c r="P6" i="10"/>
  <c r="P14" i="10" s="1"/>
  <c r="O6" i="10"/>
  <c r="O14" i="10" s="1"/>
  <c r="N6" i="10"/>
  <c r="N14" i="10" s="1"/>
  <c r="M6" i="10"/>
  <c r="M14" i="10" s="1"/>
  <c r="S13" i="10" s="1"/>
  <c r="L6" i="10"/>
  <c r="L14" i="10" s="1"/>
  <c r="R18" i="11" l="1"/>
  <c r="P18" i="11"/>
  <c r="Q18" i="11"/>
  <c r="S8" i="10"/>
  <c r="S10" i="10"/>
  <c r="S12" i="10"/>
  <c r="S7" i="10"/>
  <c r="S9" i="10"/>
  <c r="S11" i="10"/>
  <c r="R6" i="10"/>
  <c r="R7" i="10"/>
  <c r="R8" i="10"/>
  <c r="R9" i="10"/>
  <c r="R10" i="10"/>
  <c r="R11" i="10"/>
  <c r="R12" i="10"/>
  <c r="S6" i="10"/>
  <c r="W12" i="10" l="1"/>
  <c r="W8" i="10"/>
  <c r="W11" i="10"/>
  <c r="T7" i="10"/>
  <c r="U7" i="10" s="1"/>
  <c r="V7" i="10" s="1"/>
  <c r="T6" i="10"/>
  <c r="R14" i="10"/>
  <c r="S14" i="10"/>
  <c r="T9" i="10"/>
  <c r="U9" i="10" s="1"/>
  <c r="V9" i="10" s="1"/>
  <c r="G58" i="11"/>
  <c r="G83" i="11" s="1"/>
  <c r="F58" i="11"/>
  <c r="F83" i="11" s="1"/>
  <c r="E58" i="11"/>
  <c r="E83" i="11" s="1"/>
  <c r="D58" i="11"/>
  <c r="D83" i="11" s="1"/>
  <c r="T14" i="10" l="1"/>
  <c r="U6" i="10"/>
  <c r="T13" i="10"/>
  <c r="U13" i="10" s="1"/>
  <c r="V13" i="10" s="1"/>
  <c r="W13" i="10"/>
  <c r="W10" i="10"/>
  <c r="W7" i="10"/>
  <c r="T12" i="10"/>
  <c r="U12" i="10" s="1"/>
  <c r="V12" i="10" s="1"/>
  <c r="W9" i="10"/>
  <c r="W6" i="10"/>
  <c r="T10" i="10"/>
  <c r="U10" i="10" s="1"/>
  <c r="V10" i="10" s="1"/>
  <c r="T11" i="10"/>
  <c r="U11" i="10" s="1"/>
  <c r="V11" i="10" s="1"/>
  <c r="T8" i="10"/>
  <c r="U8" i="10" s="1"/>
  <c r="V8" i="10" s="1"/>
  <c r="U14" i="10" l="1"/>
  <c r="V6" i="10"/>
  <c r="V14" i="10" s="1"/>
</calcChain>
</file>

<file path=xl/sharedStrings.xml><?xml version="1.0" encoding="utf-8"?>
<sst xmlns="http://schemas.openxmlformats.org/spreadsheetml/2006/main" count="497" uniqueCount="149">
  <si>
    <t>RUUMI NR.</t>
  </si>
  <si>
    <t>RUUMI NIMETUS</t>
  </si>
  <si>
    <t>SULETUD NETOPIND</t>
  </si>
  <si>
    <t>KOKKU</t>
  </si>
  <si>
    <t>RUUMIDE EKSPLIKATSIOON</t>
  </si>
  <si>
    <t>TREPIKODA</t>
  </si>
  <si>
    <t>KORIDOR</t>
  </si>
  <si>
    <t>KABINET</t>
  </si>
  <si>
    <t>KASULIK PIND</t>
  </si>
  <si>
    <t>ÜHEND. TEEDE PIND</t>
  </si>
  <si>
    <t>TEHN. RUUM. PIND</t>
  </si>
  <si>
    <t>HOONE KOKKU</t>
  </si>
  <si>
    <t>korruse üldpind</t>
  </si>
  <si>
    <t>I KORRUS KOKKU</t>
  </si>
  <si>
    <t>II KORRUS KOKKU</t>
  </si>
  <si>
    <t>ARHIIV</t>
  </si>
  <si>
    <t>SAAL</t>
  </si>
  <si>
    <t>-</t>
  </si>
  <si>
    <t>PANIPAIK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</si>
  <si>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</si>
  <si>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</si>
  <si>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</si>
  <si>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</si>
  <si>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</si>
  <si>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</si>
  <si>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</si>
  <si>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</si>
  <si>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</si>
  <si>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</si>
  <si>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</si>
  <si>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KOKKU hoone pind</t>
  </si>
  <si>
    <t>hoone üldpind</t>
  </si>
  <si>
    <t>Üürnike ainukasutuses</t>
  </si>
  <si>
    <t>1</t>
  </si>
  <si>
    <t>EL.KILP</t>
  </si>
  <si>
    <t>2</t>
  </si>
  <si>
    <t>3</t>
  </si>
  <si>
    <t>4</t>
  </si>
  <si>
    <t>5</t>
  </si>
  <si>
    <t>6</t>
  </si>
  <si>
    <t>7</t>
  </si>
  <si>
    <t>8</t>
  </si>
  <si>
    <t>PÄRNU MV</t>
  </si>
  <si>
    <t>0 korrus</t>
  </si>
  <si>
    <t>III korrus</t>
  </si>
  <si>
    <t>IV korrus</t>
  </si>
  <si>
    <t>V korrus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</si>
  <si>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</si>
  <si>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</si>
  <si>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</si>
  <si>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</si>
  <si>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</si>
  <si>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</si>
  <si>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</si>
  <si>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</si>
  <si>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</si>
  <si>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</si>
  <si>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</si>
  <si>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</si>
  <si>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ESIK</t>
  </si>
  <si>
    <t>STUUDIO</t>
  </si>
  <si>
    <t>TUALETT</t>
  </si>
  <si>
    <t>TUULEKODA</t>
  </si>
  <si>
    <t>FUAJEE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</si>
  <si>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</si>
  <si>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</si>
  <si>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</si>
  <si>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</si>
  <si>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</si>
  <si>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</si>
  <si>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</si>
  <si>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</si>
  <si>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</si>
  <si>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</si>
  <si>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</si>
  <si>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</si>
  <si>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</si>
  <si>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</si>
  <si>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</si>
  <si>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SOOJASÕLM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</si>
  <si>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</si>
  <si>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</si>
  <si>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</si>
  <si>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</si>
  <si>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</si>
  <si>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</si>
  <si>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</si>
  <si>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</si>
  <si>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</si>
  <si>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</si>
  <si>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</si>
  <si>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</si>
  <si>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</si>
  <si>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</si>
  <si>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</si>
  <si>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</si>
  <si>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</si>
  <si>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</si>
  <si>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</si>
  <si>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</si>
  <si>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</si>
  <si>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</si>
  <si>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</si>
  <si>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VENT.RUUM</t>
  </si>
  <si>
    <t>59</t>
  </si>
  <si>
    <t>60</t>
  </si>
  <si>
    <t>61</t>
  </si>
  <si>
    <t>62</t>
  </si>
  <si>
    <t>63</t>
  </si>
  <si>
    <t>64</t>
  </si>
  <si>
    <t>65</t>
  </si>
  <si>
    <t>III KORRUS KOKKU</t>
  </si>
  <si>
    <t>0 KORRUS KOKKU</t>
  </si>
  <si>
    <t>Pärnumaa Omavalitsuste Liit</t>
  </si>
  <si>
    <t>Pärnumaa Spordiliit</t>
  </si>
  <si>
    <t>SA Keskkonnainvesteeringute 
Keskus</t>
  </si>
  <si>
    <t>Eesti Kultuurkapital</t>
  </si>
  <si>
    <t>Rahvakultuuri Keskus</t>
  </si>
  <si>
    <t>66</t>
  </si>
  <si>
    <t>67</t>
  </si>
  <si>
    <t>68</t>
  </si>
  <si>
    <t>IV KORRUS KOKKU</t>
  </si>
  <si>
    <t>PUHKERUUM</t>
  </si>
  <si>
    <t>KÖÖK</t>
  </si>
  <si>
    <t>V KORRUS KOKKU</t>
  </si>
  <si>
    <t>BOILERI RUUM</t>
  </si>
  <si>
    <t>NÕUPIDAMISRUUM</t>
  </si>
  <si>
    <t>1.</t>
  </si>
  <si>
    <t>2.</t>
  </si>
  <si>
    <t>3.</t>
  </si>
  <si>
    <t>4.</t>
  </si>
  <si>
    <t>5.</t>
  </si>
  <si>
    <t>6.</t>
  </si>
  <si>
    <t>7.</t>
  </si>
  <si>
    <t>PÄRNU, AKADEEMIA 2</t>
  </si>
  <si>
    <t>PINNA KASUTAJA</t>
  </si>
  <si>
    <t>punasega m2-d tehno koristada</t>
  </si>
  <si>
    <t>Muinsuskaitseamet</t>
  </si>
  <si>
    <t>ABIRUUM</t>
  </si>
  <si>
    <t>KONTOR</t>
  </si>
  <si>
    <t>PÄRNU, TAMMSAARE 70</t>
  </si>
  <si>
    <t>PPA</t>
  </si>
  <si>
    <t>MAGALA</t>
  </si>
  <si>
    <t>KILBIRUUM</t>
  </si>
  <si>
    <t>KONVERENTSIRUUM</t>
  </si>
  <si>
    <t>LADU</t>
  </si>
  <si>
    <t>SERVERIUUM</t>
  </si>
  <si>
    <t>VENTILATSIOONI RUUM</t>
  </si>
  <si>
    <t>SMIT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</si>
</sst>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</font>
    <font>
      <b/>
      <sz val="9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5" fillId="0" borderId="0" xfId="0" applyFont="1"/>
    <xf numFmtId="164" fontId="5" fillId="0" borderId="3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49" fontId="5" fillId="0" borderId="0" xfId="0" applyNumberFormat="1" applyFont="1"/>
    <xf numFmtId="0" fontId="3" fillId="0" borderId="0" xfId="0" applyFont="1" applyBorder="1"/>
    <xf numFmtId="164" fontId="5" fillId="0" borderId="0" xfId="0" applyNumberFormat="1" applyFont="1"/>
    <xf numFmtId="0" fontId="5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5" fillId="0" borderId="25" xfId="0" applyFont="1" applyFill="1" applyBorder="1"/>
    <xf numFmtId="164" fontId="3" fillId="0" borderId="15" xfId="0" applyNumberFormat="1" applyFont="1" applyFill="1" applyBorder="1"/>
    <xf numFmtId="165" fontId="0" fillId="0" borderId="26" xfId="1" applyNumberFormat="1" applyFont="1" applyFill="1" applyBorder="1"/>
    <xf numFmtId="0" fontId="5" fillId="0" borderId="21" xfId="0" applyFont="1" applyFill="1" applyBorder="1"/>
    <xf numFmtId="164" fontId="3" fillId="0" borderId="0" xfId="0" applyNumberFormat="1" applyFont="1" applyFill="1" applyBorder="1"/>
    <xf numFmtId="165" fontId="0" fillId="0" borderId="27" xfId="1" applyNumberFormat="1" applyFont="1" applyFill="1" applyBorder="1"/>
    <xf numFmtId="0" fontId="5" fillId="3" borderId="13" xfId="0" applyFont="1" applyFill="1" applyBorder="1"/>
    <xf numFmtId="165" fontId="0" fillId="3" borderId="24" xfId="1" applyNumberFormat="1" applyFont="1" applyFill="1" applyBorder="1"/>
    <xf numFmtId="0" fontId="6" fillId="0" borderId="13" xfId="0" applyFont="1" applyBorder="1"/>
    <xf numFmtId="164" fontId="6" fillId="0" borderId="22" xfId="0" applyNumberFormat="1" applyFont="1" applyBorder="1"/>
    <xf numFmtId="164" fontId="6" fillId="0" borderId="24" xfId="0" applyNumberFormat="1" applyFont="1" applyBorder="1"/>
    <xf numFmtId="164" fontId="0" fillId="0" borderId="0" xfId="0" applyNumberFormat="1"/>
    <xf numFmtId="164" fontId="3" fillId="0" borderId="0" xfId="0" applyNumberFormat="1" applyFont="1" applyBorder="1" applyAlignment="1">
      <alignment horizontal="left"/>
    </xf>
    <xf numFmtId="0" fontId="0" fillId="0" borderId="25" xfId="0" applyBorder="1"/>
    <xf numFmtId="0" fontId="6" fillId="0" borderId="13" xfId="0" applyFont="1" applyBorder="1" applyAlignment="1"/>
    <xf numFmtId="0" fontId="6" fillId="0" borderId="22" xfId="0" applyFont="1" applyBorder="1" applyAlignment="1"/>
    <xf numFmtId="0" fontId="0" fillId="0" borderId="21" xfId="0" applyBorder="1"/>
    <xf numFmtId="0" fontId="5" fillId="0" borderId="23" xfId="0" applyFont="1" applyFill="1" applyBorder="1"/>
    <xf numFmtId="0" fontId="5" fillId="0" borderId="21" xfId="0" applyFont="1" applyFill="1" applyBorder="1" applyAlignment="1">
      <alignment wrapText="1"/>
    </xf>
    <xf numFmtId="164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24" xfId="0" applyFont="1" applyBorder="1"/>
    <xf numFmtId="164" fontId="5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7" fillId="0" borderId="9" xfId="0" applyFont="1" applyFill="1" applyBorder="1"/>
    <xf numFmtId="0" fontId="7" fillId="0" borderId="9" xfId="0" applyFont="1" applyBorder="1"/>
    <xf numFmtId="164" fontId="6" fillId="0" borderId="27" xfId="0" applyNumberFormat="1" applyFont="1" applyFill="1" applyBorder="1"/>
    <xf numFmtId="164" fontId="0" fillId="0" borderId="0" xfId="0" applyNumberFormat="1" applyFill="1" applyBorder="1"/>
    <xf numFmtId="164" fontId="0" fillId="0" borderId="15" xfId="0" applyNumberFormat="1" applyFill="1" applyBorder="1"/>
    <xf numFmtId="164" fontId="3" fillId="0" borderId="26" xfId="0" applyNumberFormat="1" applyFont="1" applyFill="1" applyBorder="1"/>
    <xf numFmtId="164" fontId="3" fillId="0" borderId="27" xfId="0" applyNumberFormat="1" applyFont="1" applyFill="1" applyBorder="1"/>
    <xf numFmtId="164" fontId="0" fillId="0" borderId="33" xfId="0" applyNumberFormat="1" applyFill="1" applyBorder="1"/>
    <xf numFmtId="164" fontId="3" fillId="0" borderId="33" xfId="0" applyNumberFormat="1" applyFont="1" applyFill="1" applyBorder="1"/>
    <xf numFmtId="164" fontId="3" fillId="0" borderId="6" xfId="0" applyNumberFormat="1" applyFont="1" applyFill="1" applyBorder="1"/>
    <xf numFmtId="164" fontId="3" fillId="0" borderId="34" xfId="0" applyNumberFormat="1" applyFont="1" applyFill="1" applyBorder="1"/>
    <xf numFmtId="164" fontId="3" fillId="0" borderId="35" xfId="0" applyNumberFormat="1" applyFont="1" applyFill="1" applyBorder="1"/>
    <xf numFmtId="0" fontId="0" fillId="0" borderId="39" xfId="0" applyBorder="1"/>
    <xf numFmtId="0" fontId="3" fillId="0" borderId="34" xfId="0" applyFont="1" applyBorder="1"/>
    <xf numFmtId="0" fontId="3" fillId="0" borderId="15" xfId="0" applyFont="1" applyFill="1" applyBorder="1"/>
    <xf numFmtId="0" fontId="3" fillId="0" borderId="26" xfId="0" applyFont="1" applyFill="1" applyBorder="1"/>
    <xf numFmtId="164" fontId="0" fillId="0" borderId="39" xfId="0" applyNumberFormat="1" applyFill="1" applyBorder="1"/>
    <xf numFmtId="164" fontId="0" fillId="0" borderId="19" xfId="0" applyNumberFormat="1" applyFill="1" applyBorder="1"/>
    <xf numFmtId="164" fontId="0" fillId="0" borderId="40" xfId="0" applyNumberFormat="1" applyFill="1" applyBorder="1"/>
    <xf numFmtId="164" fontId="6" fillId="0" borderId="41" xfId="0" applyNumberFormat="1" applyFont="1" applyBorder="1"/>
    <xf numFmtId="0" fontId="3" fillId="0" borderId="15" xfId="0" applyFont="1" applyBorder="1"/>
    <xf numFmtId="164" fontId="6" fillId="0" borderId="2" xfId="0" applyNumberFormat="1" applyFont="1" applyBorder="1"/>
    <xf numFmtId="0" fontId="3" fillId="0" borderId="34" xfId="0" applyFont="1" applyFill="1" applyBorder="1"/>
    <xf numFmtId="164" fontId="6" fillId="0" borderId="21" xfId="0" applyNumberFormat="1" applyFont="1" applyFill="1" applyBorder="1"/>
    <xf numFmtId="164" fontId="6" fillId="0" borderId="32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164" fontId="6" fillId="3" borderId="24" xfId="0" applyNumberFormat="1" applyFont="1" applyFill="1" applyBorder="1"/>
    <xf numFmtId="164" fontId="6" fillId="3" borderId="32" xfId="0" applyNumberFormat="1" applyFont="1" applyFill="1" applyBorder="1"/>
    <xf numFmtId="164" fontId="6" fillId="0" borderId="44" xfId="0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164" fontId="3" fillId="0" borderId="32" xfId="0" applyNumberFormat="1" applyFont="1" applyFill="1" applyBorder="1" applyAlignment="1">
      <alignment horizontal="right"/>
    </xf>
    <xf numFmtId="164" fontId="3" fillId="0" borderId="35" xfId="0" applyNumberFormat="1" applyFont="1" applyFill="1" applyBorder="1" applyAlignment="1">
      <alignment horizontal="right"/>
    </xf>
    <xf numFmtId="164" fontId="6" fillId="0" borderId="45" xfId="0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>
      <alignment horizontal="right"/>
    </xf>
    <xf numFmtId="164" fontId="3" fillId="3" borderId="34" xfId="0" applyNumberFormat="1" applyFont="1" applyFill="1" applyBorder="1" applyAlignment="1">
      <alignment horizontal="right"/>
    </xf>
    <xf numFmtId="164" fontId="6" fillId="3" borderId="43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16" xfId="0" applyFont="1" applyBorder="1" applyAlignment="1">
      <alignment wrapText="1"/>
    </xf>
    <xf numFmtId="164" fontId="5" fillId="0" borderId="31" xfId="0" applyNumberFormat="1" applyFont="1" applyBorder="1" applyAlignment="1">
      <alignment horizontal="center"/>
    </xf>
    <xf numFmtId="0" fontId="5" fillId="0" borderId="17" xfId="0" applyFont="1" applyFill="1" applyBorder="1"/>
    <xf numFmtId="0" fontId="5" fillId="0" borderId="30" xfId="0" applyFont="1" applyFill="1" applyBorder="1"/>
    <xf numFmtId="0" fontId="7" fillId="0" borderId="49" xfId="0" applyFont="1" applyFill="1" applyBorder="1"/>
    <xf numFmtId="0" fontId="7" fillId="0" borderId="50" xfId="0" applyFont="1" applyBorder="1"/>
    <xf numFmtId="49" fontId="5" fillId="0" borderId="51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49" fontId="5" fillId="0" borderId="53" xfId="0" applyNumberFormat="1" applyFont="1" applyBorder="1" applyAlignment="1">
      <alignment horizontal="center"/>
    </xf>
    <xf numFmtId="49" fontId="5" fillId="0" borderId="54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0" xfId="0" applyFont="1" applyFill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4" borderId="44" xfId="0" applyFont="1" applyFill="1" applyBorder="1"/>
    <xf numFmtId="49" fontId="5" fillId="0" borderId="53" xfId="0" applyNumberFormat="1" applyFont="1" applyFill="1" applyBorder="1" applyAlignment="1">
      <alignment horizontal="center"/>
    </xf>
    <xf numFmtId="49" fontId="5" fillId="0" borderId="54" xfId="0" applyNumberFormat="1" applyFont="1" applyFill="1" applyBorder="1" applyAlignment="1">
      <alignment horizontal="center"/>
    </xf>
    <xf numFmtId="49" fontId="5" fillId="0" borderId="40" xfId="0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/>
    </xf>
    <xf numFmtId="164" fontId="5" fillId="0" borderId="55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0" fontId="5" fillId="0" borderId="49" xfId="0" applyFont="1" applyFill="1" applyBorder="1"/>
    <xf numFmtId="0" fontId="5" fillId="0" borderId="52" xfId="0" applyFont="1" applyFill="1" applyBorder="1" applyAlignment="1">
      <alignment horizontal="center"/>
    </xf>
    <xf numFmtId="164" fontId="7" fillId="0" borderId="49" xfId="0" applyNumberFormat="1" applyFont="1" applyFill="1" applyBorder="1"/>
    <xf numFmtId="0" fontId="5" fillId="0" borderId="9" xfId="0" applyFont="1" applyFill="1" applyBorder="1" applyAlignment="1">
      <alignment wrapText="1"/>
    </xf>
    <xf numFmtId="0" fontId="5" fillId="0" borderId="5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164" fontId="4" fillId="0" borderId="55" xfId="0" applyNumberFormat="1" applyFont="1" applyBorder="1" applyAlignment="1">
      <alignment horizontal="center"/>
    </xf>
    <xf numFmtId="0" fontId="7" fillId="0" borderId="17" xfId="0" applyFont="1" applyBorder="1"/>
    <xf numFmtId="0" fontId="5" fillId="0" borderId="4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/>
    </xf>
    <xf numFmtId="0" fontId="7" fillId="0" borderId="49" xfId="0" applyFont="1" applyBorder="1"/>
    <xf numFmtId="0" fontId="5" fillId="0" borderId="29" xfId="0" applyFont="1" applyBorder="1"/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7" fillId="0" borderId="16" xfId="0" applyNumberFormat="1" applyFont="1" applyBorder="1"/>
    <xf numFmtId="164" fontId="0" fillId="3" borderId="19" xfId="0" applyNumberFormat="1" applyFill="1" applyBorder="1"/>
    <xf numFmtId="164" fontId="0" fillId="3" borderId="0" xfId="0" applyNumberFormat="1" applyFill="1" applyBorder="1"/>
    <xf numFmtId="164" fontId="3" fillId="3" borderId="6" xfId="0" applyNumberFormat="1" applyFont="1" applyFill="1" applyBorder="1"/>
    <xf numFmtId="164" fontId="3" fillId="3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4" borderId="0" xfId="0" applyFill="1"/>
    <xf numFmtId="0" fontId="7" fillId="4" borderId="49" xfId="0" applyFont="1" applyFill="1" applyBorder="1"/>
    <xf numFmtId="164" fontId="3" fillId="4" borderId="35" xfId="0" applyNumberFormat="1" applyFont="1" applyFill="1" applyBorder="1"/>
    <xf numFmtId="0" fontId="5" fillId="4" borderId="9" xfId="0" applyFont="1" applyFill="1" applyBorder="1"/>
    <xf numFmtId="2" fontId="5" fillId="0" borderId="3" xfId="0" applyNumberFormat="1" applyFont="1" applyBorder="1" applyAlignment="1">
      <alignment horizontal="center"/>
    </xf>
    <xf numFmtId="2" fontId="3" fillId="0" borderId="34" xfId="0" applyNumberFormat="1" applyFont="1" applyFill="1" applyBorder="1"/>
    <xf numFmtId="2" fontId="3" fillId="0" borderId="6" xfId="0" applyNumberFormat="1" applyFont="1" applyFill="1" applyBorder="1"/>
    <xf numFmtId="2" fontId="6" fillId="0" borderId="25" xfId="0" applyNumberFormat="1" applyFont="1" applyFill="1" applyBorder="1"/>
    <xf numFmtId="2" fontId="6" fillId="4" borderId="21" xfId="0" applyNumberFormat="1" applyFont="1" applyFill="1" applyBorder="1"/>
    <xf numFmtId="2" fontId="6" fillId="0" borderId="13" xfId="0" applyNumberFormat="1" applyFont="1" applyBorder="1"/>
    <xf numFmtId="2" fontId="6" fillId="0" borderId="26" xfId="0" applyNumberFormat="1" applyFont="1" applyFill="1" applyBorder="1"/>
    <xf numFmtId="2" fontId="6" fillId="0" borderId="27" xfId="0" applyNumberFormat="1" applyFont="1" applyFill="1" applyBorder="1"/>
    <xf numFmtId="2" fontId="6" fillId="0" borderId="24" xfId="0" applyNumberFormat="1" applyFont="1" applyBorder="1" applyAlignment="1">
      <alignment horizontal="right"/>
    </xf>
    <xf numFmtId="2" fontId="6" fillId="0" borderId="23" xfId="0" applyNumberFormat="1" applyFont="1" applyBorder="1"/>
    <xf numFmtId="2" fontId="6" fillId="0" borderId="17" xfId="0" applyNumberFormat="1" applyFont="1" applyBorder="1"/>
    <xf numFmtId="2" fontId="6" fillId="0" borderId="20" xfId="0" applyNumberFormat="1" applyFont="1" applyBorder="1"/>
    <xf numFmtId="2" fontId="6" fillId="0" borderId="44" xfId="0" applyNumberFormat="1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right"/>
    </xf>
    <xf numFmtId="0" fontId="5" fillId="4" borderId="29" xfId="0" applyFont="1" applyFill="1" applyBorder="1"/>
    <xf numFmtId="0" fontId="10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 wrapText="1"/>
    </xf>
    <xf numFmtId="0" fontId="9" fillId="4" borderId="0" xfId="0" applyFont="1" applyFill="1"/>
    <xf numFmtId="164" fontId="7" fillId="0" borderId="3" xfId="0" applyNumberFormat="1" applyFont="1" applyFill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11" fillId="0" borderId="51" xfId="2" applyFont="1" applyBorder="1" applyAlignment="1">
      <alignment horizontal="center"/>
    </xf>
    <xf numFmtId="0" fontId="11" fillId="4" borderId="37" xfId="2" applyFont="1" applyFill="1" applyBorder="1" applyAlignment="1">
      <alignment horizontal="center"/>
    </xf>
    <xf numFmtId="2" fontId="11" fillId="0" borderId="3" xfId="2" applyNumberFormat="1" applyFont="1" applyBorder="1" applyAlignment="1">
      <alignment horizontal="center"/>
    </xf>
    <xf numFmtId="0" fontId="12" fillId="0" borderId="9" xfId="0" applyFont="1" applyFill="1" applyBorder="1"/>
    <xf numFmtId="164" fontId="12" fillId="0" borderId="49" xfId="0" applyNumberFormat="1" applyFont="1" applyFill="1" applyBorder="1"/>
    <xf numFmtId="0" fontId="6" fillId="0" borderId="43" xfId="0" applyFont="1" applyBorder="1" applyAlignment="1">
      <alignment wrapText="1"/>
    </xf>
    <xf numFmtId="164" fontId="3" fillId="3" borderId="21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6" fillId="3" borderId="44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2" fontId="6" fillId="0" borderId="26" xfId="0" applyNumberFormat="1" applyFont="1" applyFill="1" applyBorder="1" applyAlignment="1">
      <alignment horizontal="right"/>
    </xf>
    <xf numFmtId="164" fontId="6" fillId="0" borderId="27" xfId="0" applyNumberFormat="1" applyFont="1" applyFill="1" applyBorder="1" applyAlignment="1">
      <alignment horizontal="right"/>
    </xf>
    <xf numFmtId="2" fontId="6" fillId="0" borderId="27" xfId="0" applyNumberFormat="1" applyFont="1" applyFill="1" applyBorder="1" applyAlignment="1">
      <alignment horizontal="right"/>
    </xf>
    <xf numFmtId="164" fontId="3" fillId="0" borderId="33" xfId="0" applyNumberFormat="1" applyFont="1" applyFill="1" applyBorder="1" applyAlignment="1">
      <alignment horizontal="right"/>
    </xf>
    <xf numFmtId="164" fontId="6" fillId="0" borderId="60" xfId="0" applyNumberFormat="1" applyFont="1" applyFill="1" applyBorder="1" applyAlignment="1">
      <alignment horizontal="right"/>
    </xf>
    <xf numFmtId="2" fontId="6" fillId="0" borderId="17" xfId="0" applyNumberFormat="1" applyFont="1" applyFill="1" applyBorder="1"/>
    <xf numFmtId="164" fontId="6" fillId="0" borderId="20" xfId="0" applyNumberFormat="1" applyFont="1" applyFill="1" applyBorder="1"/>
    <xf numFmtId="2" fontId="6" fillId="4" borderId="20" xfId="0" applyNumberFormat="1" applyFont="1" applyFill="1" applyBorder="1"/>
    <xf numFmtId="164" fontId="6" fillId="0" borderId="30" xfId="0" applyNumberFormat="1" applyFont="1" applyFill="1" applyBorder="1"/>
    <xf numFmtId="0" fontId="8" fillId="0" borderId="0" xfId="0" applyFont="1" applyBorder="1" applyAlignment="1">
      <alignment horizontal="center" vertical="center" wrapText="1"/>
    </xf>
    <xf numFmtId="0" fontId="5" fillId="4" borderId="49" xfId="0" applyFont="1" applyFill="1" applyBorder="1"/>
    <xf numFmtId="0" fontId="11" fillId="0" borderId="54" xfId="2" applyFont="1" applyBorder="1" applyAlignment="1">
      <alignment horizontal="center"/>
    </xf>
    <xf numFmtId="0" fontId="11" fillId="4" borderId="4" xfId="2" applyFont="1" applyFill="1" applyBorder="1" applyAlignment="1">
      <alignment horizontal="center"/>
    </xf>
    <xf numFmtId="0" fontId="5" fillId="4" borderId="61" xfId="0" applyFont="1" applyFill="1" applyBorder="1"/>
    <xf numFmtId="2" fontId="3" fillId="0" borderId="0" xfId="0" applyNumberFormat="1" applyFont="1" applyFill="1" applyBorder="1" applyAlignment="1">
      <alignment horizontal="right"/>
    </xf>
    <xf numFmtId="0" fontId="3" fillId="0" borderId="36" xfId="0" applyFont="1" applyBorder="1" applyAlignment="1">
      <alignment wrapText="1"/>
    </xf>
    <xf numFmtId="0" fontId="3" fillId="0" borderId="23" xfId="0" applyFont="1" applyBorder="1" applyAlignment="1">
      <alignment wrapText="1"/>
    </xf>
    <xf numFmtId="2" fontId="3" fillId="0" borderId="17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0" fontId="2" fillId="5" borderId="43" xfId="0" applyFont="1" applyFill="1" applyBorder="1" applyAlignment="1">
      <alignment wrapText="1"/>
    </xf>
    <xf numFmtId="0" fontId="0" fillId="5" borderId="58" xfId="0" applyFill="1" applyBorder="1" applyAlignment="1">
      <alignment wrapText="1"/>
    </xf>
    <xf numFmtId="0" fontId="0" fillId="0" borderId="1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2" fillId="0" borderId="4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 vertical="center" textRotation="90"/>
    </xf>
    <xf numFmtId="49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wrapText="1"/>
    </xf>
  </cellXfs>
  <cellStyles count="3">
    <cellStyle name="Normaallaad" xfId="0" builtinId="0"/>
    <cellStyle name="Normaallaad 2" xfId="2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topLeftCell="D1" workbookViewId="0">
      <selection activeCell="K88" sqref="K88"/>
    </sheetView>
  </sheetViews>
  <sheetFormatPr defaultRowHeight="12.75" x14ac:dyDescent="0.2"/>
  <cols>
    <col min="1" max="1" width="4.42578125" style="1" customWidth="1"/>
    <col min="2" max="2" width="6.5703125" style="2" customWidth="1"/>
    <col min="3" max="3" width="22.28515625" style="1" bestFit="1" customWidth="1"/>
    <col min="4" max="4" width="8.85546875" style="1" customWidth="1"/>
    <col min="5" max="5" width="8.5703125" style="1" customWidth="1"/>
    <col min="6" max="6" width="7.7109375" style="1" customWidth="1"/>
    <col min="7" max="7" width="9.7109375" style="1" customWidth="1"/>
    <col min="8" max="8" width="24.5703125" style="5" customWidth="1"/>
    <col min="9" max="9" width="11.85546875" style="3" customWidth="1"/>
    <col min="10" max="10" width="9.140625" style="3" customWidth="1"/>
    <col min="11" max="11" width="26.42578125" style="3" customWidth="1"/>
    <col min="12" max="13" width="9.140625" style="3"/>
    <col min="14" max="14" width="26.5703125" style="3" bestFit="1" customWidth="1"/>
    <col min="15" max="15" width="29" style="3" bestFit="1" customWidth="1"/>
    <col min="16" max="16" width="27.85546875" style="3" bestFit="1" customWidth="1"/>
    <col min="17" max="17" width="10.5703125" style="3" customWidth="1"/>
    <col min="18" max="18" width="9.140625" style="3"/>
    <col min="19" max="19" width="10.5703125" style="3" customWidth="1"/>
    <col min="20" max="16384" width="9.140625" style="3"/>
  </cols>
  <sheetData>
    <row r="1" spans="1:19" ht="18" x14ac:dyDescent="0.2">
      <c r="A1" s="112"/>
      <c r="B1" s="233" t="s">
        <v>4</v>
      </c>
      <c r="C1" s="234"/>
      <c r="D1" s="234"/>
      <c r="E1" s="234"/>
      <c r="F1" s="234"/>
      <c r="G1" s="235"/>
      <c r="H1" s="216" t="s">
        <v>140</v>
      </c>
    </row>
    <row r="2" spans="1:19" ht="19.5" customHeight="1" x14ac:dyDescent="0.2">
      <c r="A2" s="236"/>
      <c r="B2" s="238" t="s">
        <v>0</v>
      </c>
      <c r="C2" s="240" t="s">
        <v>1</v>
      </c>
      <c r="D2" s="242" t="s">
        <v>2</v>
      </c>
      <c r="E2" s="242"/>
      <c r="F2" s="242"/>
      <c r="G2" s="243"/>
      <c r="H2" s="217"/>
    </row>
    <row r="3" spans="1:19" hidden="1" x14ac:dyDescent="0.2">
      <c r="A3" s="237"/>
      <c r="B3" s="239"/>
      <c r="C3" s="241"/>
      <c r="D3" s="113"/>
      <c r="E3" s="244"/>
      <c r="F3" s="244"/>
      <c r="G3" s="245"/>
      <c r="H3" s="114"/>
    </row>
    <row r="4" spans="1:19" ht="15" x14ac:dyDescent="0.25">
      <c r="A4" s="237"/>
      <c r="B4" s="239"/>
      <c r="C4" s="241"/>
      <c r="D4" s="246" t="s">
        <v>3</v>
      </c>
      <c r="E4" s="248" t="s">
        <v>8</v>
      </c>
      <c r="F4" s="246" t="s">
        <v>9</v>
      </c>
      <c r="G4" s="246" t="s">
        <v>10</v>
      </c>
      <c r="H4" s="114"/>
      <c r="I4" s="175"/>
      <c r="J4" s="153"/>
    </row>
    <row r="5" spans="1:19" ht="13.5" thickBot="1" x14ac:dyDescent="0.25">
      <c r="A5" s="237"/>
      <c r="B5" s="239"/>
      <c r="C5" s="241"/>
      <c r="D5" s="247" t="s">
        <v>3</v>
      </c>
      <c r="E5" s="249"/>
      <c r="F5" s="247"/>
      <c r="G5" s="247"/>
      <c r="H5" s="114" t="s">
        <v>135</v>
      </c>
    </row>
    <row r="6" spans="1:19" s="17" customFormat="1" ht="16.5" thickBot="1" x14ac:dyDescent="0.3">
      <c r="A6" s="232"/>
      <c r="B6" s="186">
        <v>101</v>
      </c>
      <c r="C6" s="187" t="s">
        <v>6</v>
      </c>
      <c r="D6" s="188">
        <v>6.1875</v>
      </c>
      <c r="E6" s="188">
        <v>6.1875</v>
      </c>
      <c r="F6" s="188"/>
      <c r="G6" s="188"/>
      <c r="H6" s="206" t="s">
        <v>31</v>
      </c>
      <c r="I6" s="18"/>
      <c r="K6" s="3"/>
      <c r="L6" s="3"/>
      <c r="M6" s="3"/>
      <c r="N6" s="3"/>
      <c r="O6" s="3"/>
      <c r="P6" s="3"/>
      <c r="Q6" s="3"/>
      <c r="R6" s="3"/>
      <c r="S6" s="3"/>
    </row>
    <row r="7" spans="1:19" s="17" customFormat="1" ht="16.5" thickBot="1" x14ac:dyDescent="0.3">
      <c r="A7" s="232"/>
      <c r="B7" s="207">
        <v>102</v>
      </c>
      <c r="C7" s="208" t="s">
        <v>138</v>
      </c>
      <c r="D7" s="188">
        <v>1.9375</v>
      </c>
      <c r="E7" s="188">
        <v>1.9375</v>
      </c>
      <c r="F7" s="188"/>
      <c r="G7" s="188"/>
      <c r="H7" s="206" t="s">
        <v>31</v>
      </c>
      <c r="I7" s="18"/>
      <c r="K7" s="3"/>
      <c r="L7" s="222" t="s">
        <v>32</v>
      </c>
      <c r="M7" s="223"/>
      <c r="N7" s="224"/>
      <c r="O7" s="225" t="s">
        <v>21</v>
      </c>
      <c r="P7" s="226"/>
      <c r="Q7" s="227"/>
      <c r="R7" s="228" t="s">
        <v>22</v>
      </c>
      <c r="S7" s="218" t="s">
        <v>23</v>
      </c>
    </row>
    <row r="8" spans="1:19" s="17" customFormat="1" ht="16.5" customHeight="1" thickBot="1" x14ac:dyDescent="0.3">
      <c r="A8" s="232"/>
      <c r="B8" s="207">
        <v>103</v>
      </c>
      <c r="C8" s="208" t="s">
        <v>6</v>
      </c>
      <c r="D8" s="188">
        <v>16.34</v>
      </c>
      <c r="E8" s="188">
        <v>16.34</v>
      </c>
      <c r="F8" s="188"/>
      <c r="G8" s="188"/>
      <c r="H8" s="206" t="s">
        <v>31</v>
      </c>
      <c r="I8" s="18"/>
      <c r="K8" s="4"/>
      <c r="L8" s="74" t="s">
        <v>24</v>
      </c>
      <c r="M8" s="67" t="s">
        <v>25</v>
      </c>
      <c r="N8" s="25" t="s">
        <v>26</v>
      </c>
      <c r="O8" s="212" t="s">
        <v>27</v>
      </c>
      <c r="P8" s="211" t="s">
        <v>28</v>
      </c>
      <c r="Q8" s="191" t="s">
        <v>29</v>
      </c>
      <c r="R8" s="229"/>
      <c r="S8" s="219"/>
    </row>
    <row r="9" spans="1:19" s="17" customFormat="1" ht="15.75" x14ac:dyDescent="0.25">
      <c r="A9" s="232"/>
      <c r="B9" s="207">
        <v>104</v>
      </c>
      <c r="C9" s="208" t="s">
        <v>139</v>
      </c>
      <c r="D9" s="188">
        <v>22.35</v>
      </c>
      <c r="E9" s="188">
        <v>22.35</v>
      </c>
      <c r="F9" s="188"/>
      <c r="G9" s="188"/>
      <c r="H9" s="209" t="s">
        <v>148</v>
      </c>
      <c r="I9" s="18"/>
      <c r="K9" s="26" t="s">
        <v>141</v>
      </c>
      <c r="L9" s="58">
        <f t="shared" ref="L9:L17" si="0">SUMIFS($E$6:$E$57,$H$6:$H$57,K9)</f>
        <v>222.97160000000005</v>
      </c>
      <c r="M9" s="27">
        <f t="shared" ref="M9:M17" si="1">SUMIFS($E$59:$E$81,$H$59:$H$81,K9)</f>
        <v>162.12259999999998</v>
      </c>
      <c r="N9" s="201">
        <f t="shared" ref="N9:N17" si="2">SUM(L9:M9)</f>
        <v>385.0942</v>
      </c>
      <c r="O9" s="210">
        <f>L9/$L$18*L$20+M9/$M$18*$M$20</f>
        <v>86.429094109872267</v>
      </c>
      <c r="P9" s="213">
        <f t="shared" ref="P9:P17" si="3">N9/$N$18*N$21</f>
        <v>15.89914815374838</v>
      </c>
      <c r="Q9" s="196">
        <f t="shared" ref="Q9:Q17" si="4">SUM(O9:P9)</f>
        <v>102.32824226362065</v>
      </c>
      <c r="R9" s="163">
        <f t="shared" ref="R9:R17" si="5">N9+Q9</f>
        <v>487.42244226362067</v>
      </c>
      <c r="S9" s="28">
        <f t="shared" ref="S9:S17" si="6">N9/$N$18</f>
        <v>0.64987321290612632</v>
      </c>
    </row>
    <row r="10" spans="1:19" s="17" customFormat="1" ht="15.75" x14ac:dyDescent="0.25">
      <c r="A10" s="232"/>
      <c r="B10" s="207">
        <v>105</v>
      </c>
      <c r="C10" s="208" t="s">
        <v>6</v>
      </c>
      <c r="D10" s="188">
        <v>11.5</v>
      </c>
      <c r="E10" s="188">
        <v>11.5</v>
      </c>
      <c r="F10" s="188"/>
      <c r="G10" s="188"/>
      <c r="H10" s="209" t="s">
        <v>12</v>
      </c>
      <c r="I10" s="18"/>
      <c r="K10" s="29" t="s">
        <v>148</v>
      </c>
      <c r="L10" s="57">
        <f t="shared" si="0"/>
        <v>135.785</v>
      </c>
      <c r="M10" s="30">
        <f t="shared" si="1"/>
        <v>71.688999999999993</v>
      </c>
      <c r="N10" s="202">
        <f t="shared" si="2"/>
        <v>207.47399999999999</v>
      </c>
      <c r="O10" s="210">
        <f>L10/$L$18*L$20+M10/$M$18*$M$20</f>
        <v>45.95510589012774</v>
      </c>
      <c r="P10" s="214">
        <f t="shared" si="3"/>
        <v>8.565851846251622</v>
      </c>
      <c r="Q10" s="197">
        <f t="shared" si="4"/>
        <v>54.520957736379358</v>
      </c>
      <c r="R10" s="56">
        <f t="shared" si="5"/>
        <v>261.99495773637932</v>
      </c>
      <c r="S10" s="31">
        <f t="shared" si="6"/>
        <v>0.35012678709387379</v>
      </c>
    </row>
    <row r="11" spans="1:19" s="17" customFormat="1" ht="15.75" x14ac:dyDescent="0.25">
      <c r="A11" s="232"/>
      <c r="B11" s="207">
        <v>106</v>
      </c>
      <c r="C11" s="208" t="s">
        <v>6</v>
      </c>
      <c r="D11" s="188">
        <v>2.9</v>
      </c>
      <c r="E11" s="188">
        <v>2.9</v>
      </c>
      <c r="F11" s="188"/>
      <c r="G11" s="188"/>
      <c r="H11" s="209" t="s">
        <v>148</v>
      </c>
      <c r="I11" s="18"/>
      <c r="K11" s="29"/>
      <c r="L11" s="57">
        <f t="shared" si="0"/>
        <v>0</v>
      </c>
      <c r="M11" s="30">
        <f t="shared" si="1"/>
        <v>0</v>
      </c>
      <c r="N11" s="202">
        <f t="shared" si="2"/>
        <v>0</v>
      </c>
      <c r="O11" s="195"/>
      <c r="P11" s="214">
        <f t="shared" si="3"/>
        <v>0</v>
      </c>
      <c r="Q11" s="197">
        <f t="shared" si="4"/>
        <v>0</v>
      </c>
      <c r="R11" s="56">
        <f t="shared" si="5"/>
        <v>0</v>
      </c>
      <c r="S11" s="31">
        <f t="shared" si="6"/>
        <v>0</v>
      </c>
    </row>
    <row r="12" spans="1:19" s="17" customFormat="1" ht="15.75" x14ac:dyDescent="0.25">
      <c r="A12" s="232"/>
      <c r="B12" s="207">
        <v>107</v>
      </c>
      <c r="C12" s="208" t="s">
        <v>19</v>
      </c>
      <c r="D12" s="188">
        <v>3.4</v>
      </c>
      <c r="E12" s="188">
        <v>3.4</v>
      </c>
      <c r="F12" s="188"/>
      <c r="G12" s="188"/>
      <c r="H12" s="209" t="s">
        <v>148</v>
      </c>
      <c r="I12" s="18"/>
      <c r="K12" s="44"/>
      <c r="L12" s="57">
        <f t="shared" si="0"/>
        <v>0</v>
      </c>
      <c r="M12" s="30">
        <f t="shared" si="1"/>
        <v>0</v>
      </c>
      <c r="N12" s="202">
        <f t="shared" si="2"/>
        <v>0</v>
      </c>
      <c r="O12" s="195"/>
      <c r="P12" s="214">
        <f t="shared" si="3"/>
        <v>0</v>
      </c>
      <c r="Q12" s="197">
        <f t="shared" si="4"/>
        <v>0</v>
      </c>
      <c r="R12" s="56">
        <f t="shared" si="5"/>
        <v>0</v>
      </c>
      <c r="S12" s="31">
        <f t="shared" si="6"/>
        <v>0</v>
      </c>
    </row>
    <row r="13" spans="1:19" s="17" customFormat="1" ht="15.75" x14ac:dyDescent="0.25">
      <c r="A13" s="232"/>
      <c r="B13" s="207">
        <v>108</v>
      </c>
      <c r="C13" s="208" t="s">
        <v>142</v>
      </c>
      <c r="D13" s="188">
        <v>12.675000000000001</v>
      </c>
      <c r="E13" s="188">
        <v>12.675000000000001</v>
      </c>
      <c r="F13" s="188"/>
      <c r="G13" s="188"/>
      <c r="H13" s="209" t="s">
        <v>148</v>
      </c>
      <c r="I13" s="18"/>
      <c r="K13" s="44"/>
      <c r="L13" s="57">
        <f t="shared" si="0"/>
        <v>0</v>
      </c>
      <c r="M13" s="30">
        <f t="shared" si="1"/>
        <v>0</v>
      </c>
      <c r="N13" s="202">
        <f t="shared" si="2"/>
        <v>0</v>
      </c>
      <c r="O13" s="195"/>
      <c r="P13" s="214">
        <f t="shared" si="3"/>
        <v>0</v>
      </c>
      <c r="Q13" s="197">
        <f t="shared" si="4"/>
        <v>0</v>
      </c>
      <c r="R13" s="56">
        <f t="shared" si="5"/>
        <v>0</v>
      </c>
      <c r="S13" s="31">
        <f t="shared" si="6"/>
        <v>0</v>
      </c>
    </row>
    <row r="14" spans="1:19" s="17" customFormat="1" ht="15.75" x14ac:dyDescent="0.25">
      <c r="A14" s="232"/>
      <c r="B14" s="207">
        <v>109</v>
      </c>
      <c r="C14" s="208" t="s">
        <v>138</v>
      </c>
      <c r="D14" s="188">
        <v>1.35</v>
      </c>
      <c r="E14" s="188">
        <v>1.35</v>
      </c>
      <c r="F14" s="188"/>
      <c r="G14" s="188"/>
      <c r="H14" s="209" t="s">
        <v>12</v>
      </c>
      <c r="I14" s="18"/>
      <c r="K14" s="29"/>
      <c r="L14" s="57">
        <f t="shared" si="0"/>
        <v>0</v>
      </c>
      <c r="M14" s="30">
        <f t="shared" si="1"/>
        <v>0</v>
      </c>
      <c r="N14" s="203">
        <f t="shared" si="2"/>
        <v>0</v>
      </c>
      <c r="O14" s="195"/>
      <c r="P14" s="214">
        <f t="shared" si="3"/>
        <v>0</v>
      </c>
      <c r="Q14" s="198">
        <f t="shared" si="4"/>
        <v>0</v>
      </c>
      <c r="R14" s="164">
        <f t="shared" si="5"/>
        <v>0</v>
      </c>
      <c r="S14" s="31">
        <f t="shared" si="6"/>
        <v>0</v>
      </c>
    </row>
    <row r="15" spans="1:19" s="17" customFormat="1" ht="15.75" x14ac:dyDescent="0.25">
      <c r="A15" s="232"/>
      <c r="B15" s="207">
        <v>110</v>
      </c>
      <c r="C15" s="208" t="s">
        <v>138</v>
      </c>
      <c r="D15" s="188">
        <v>0.9</v>
      </c>
      <c r="E15" s="188">
        <v>0.9</v>
      </c>
      <c r="F15" s="188"/>
      <c r="G15" s="188"/>
      <c r="H15" s="209" t="s">
        <v>12</v>
      </c>
      <c r="I15" s="18"/>
      <c r="K15" s="29"/>
      <c r="L15" s="57">
        <f t="shared" si="0"/>
        <v>0</v>
      </c>
      <c r="M15" s="30">
        <f t="shared" si="1"/>
        <v>0</v>
      </c>
      <c r="N15" s="202">
        <f t="shared" si="2"/>
        <v>0</v>
      </c>
      <c r="O15" s="195"/>
      <c r="P15" s="214">
        <f t="shared" si="3"/>
        <v>0</v>
      </c>
      <c r="Q15" s="197">
        <f t="shared" si="4"/>
        <v>0</v>
      </c>
      <c r="R15" s="56">
        <f t="shared" si="5"/>
        <v>0</v>
      </c>
      <c r="S15" s="31">
        <f t="shared" si="6"/>
        <v>0</v>
      </c>
    </row>
    <row r="16" spans="1:19" s="17" customFormat="1" ht="16.5" thickBot="1" x14ac:dyDescent="0.3">
      <c r="A16" s="232"/>
      <c r="B16" s="207">
        <v>111</v>
      </c>
      <c r="C16" s="208" t="s">
        <v>6</v>
      </c>
      <c r="D16" s="188">
        <v>2.9</v>
      </c>
      <c r="E16" s="188">
        <v>2.9</v>
      </c>
      <c r="F16" s="188"/>
      <c r="G16" s="188"/>
      <c r="H16" s="209" t="s">
        <v>141</v>
      </c>
      <c r="I16" s="18"/>
      <c r="K16" s="29"/>
      <c r="L16" s="61">
        <f t="shared" si="0"/>
        <v>0</v>
      </c>
      <c r="M16" s="62">
        <f t="shared" si="1"/>
        <v>0</v>
      </c>
      <c r="N16" s="204">
        <f t="shared" si="2"/>
        <v>0</v>
      </c>
      <c r="O16" s="199"/>
      <c r="P16" s="215">
        <f t="shared" si="3"/>
        <v>0</v>
      </c>
      <c r="Q16" s="200">
        <f t="shared" si="4"/>
        <v>0</v>
      </c>
      <c r="R16" s="56">
        <f t="shared" si="5"/>
        <v>0</v>
      </c>
      <c r="S16" s="31">
        <f t="shared" si="6"/>
        <v>0</v>
      </c>
    </row>
    <row r="17" spans="1:19" s="17" customFormat="1" ht="16.5" thickBot="1" x14ac:dyDescent="0.3">
      <c r="A17" s="232"/>
      <c r="B17" s="207">
        <v>112</v>
      </c>
      <c r="C17" s="208" t="s">
        <v>142</v>
      </c>
      <c r="D17" s="188">
        <v>3.3811</v>
      </c>
      <c r="E17" s="188">
        <v>3.3811</v>
      </c>
      <c r="F17" s="188"/>
      <c r="G17" s="188"/>
      <c r="H17" s="209" t="s">
        <v>141</v>
      </c>
      <c r="I17" s="18"/>
      <c r="K17" s="32" t="s">
        <v>20</v>
      </c>
      <c r="L17" s="148">
        <f t="shared" si="0"/>
        <v>0</v>
      </c>
      <c r="M17" s="149">
        <f t="shared" si="1"/>
        <v>0</v>
      </c>
      <c r="N17" s="81">
        <f t="shared" si="2"/>
        <v>0</v>
      </c>
      <c r="O17" s="192">
        <f>L17/$L$18*L$20+M17/$M$18*$M$20</f>
        <v>0</v>
      </c>
      <c r="P17" s="193">
        <f t="shared" si="3"/>
        <v>0</v>
      </c>
      <c r="Q17" s="194">
        <f t="shared" si="4"/>
        <v>0</v>
      </c>
      <c r="R17" s="80">
        <f t="shared" si="5"/>
        <v>0</v>
      </c>
      <c r="S17" s="33">
        <f t="shared" si="6"/>
        <v>0</v>
      </c>
    </row>
    <row r="18" spans="1:19" s="17" customFormat="1" ht="16.5" thickBot="1" x14ac:dyDescent="0.3">
      <c r="A18" s="232"/>
      <c r="B18" s="207">
        <v>113</v>
      </c>
      <c r="C18" s="208" t="s">
        <v>19</v>
      </c>
      <c r="D18" s="188">
        <v>12.675000000000001</v>
      </c>
      <c r="E18" s="188">
        <v>12.675000000000001</v>
      </c>
      <c r="F18" s="188"/>
      <c r="G18" s="188"/>
      <c r="H18" s="209" t="s">
        <v>141</v>
      </c>
      <c r="I18" s="18"/>
      <c r="K18" s="34" t="s">
        <v>30</v>
      </c>
      <c r="L18" s="35">
        <f t="shared" ref="L18:R18" si="7">SUM(L9:L17)</f>
        <v>358.75660000000005</v>
      </c>
      <c r="M18" s="75">
        <f t="shared" si="7"/>
        <v>233.81159999999997</v>
      </c>
      <c r="N18" s="162">
        <f t="shared" si="7"/>
        <v>592.56819999999993</v>
      </c>
      <c r="O18" s="73">
        <f t="shared" si="7"/>
        <v>132.38420000000002</v>
      </c>
      <c r="P18" s="90">
        <f t="shared" si="7"/>
        <v>24.465000000000003</v>
      </c>
      <c r="Q18" s="91">
        <f t="shared" si="7"/>
        <v>156.8492</v>
      </c>
      <c r="R18" s="165">
        <f t="shared" si="7"/>
        <v>749.41740000000004</v>
      </c>
      <c r="S18" s="36"/>
    </row>
    <row r="19" spans="1:19" s="17" customFormat="1" ht="16.5" thickBot="1" x14ac:dyDescent="0.3">
      <c r="A19" s="232"/>
      <c r="B19" s="207">
        <v>114</v>
      </c>
      <c r="C19" s="208" t="s">
        <v>142</v>
      </c>
      <c r="D19" s="188">
        <v>22.355499999999999</v>
      </c>
      <c r="E19" s="188">
        <v>22.355499999999999</v>
      </c>
      <c r="F19" s="188"/>
      <c r="G19" s="188"/>
      <c r="H19" s="209" t="s">
        <v>141</v>
      </c>
      <c r="I19" s="18"/>
      <c r="K19" s="3"/>
      <c r="L19" s="3"/>
      <c r="M19" s="3"/>
      <c r="N19" s="37"/>
      <c r="O19" s="3"/>
      <c r="P19" s="3"/>
      <c r="Q19" s="3"/>
      <c r="R19" s="37"/>
      <c r="S19" s="38"/>
    </row>
    <row r="20" spans="1:19" s="17" customFormat="1" ht="15.75" x14ac:dyDescent="0.25">
      <c r="A20" s="232"/>
      <c r="B20" s="207">
        <v>115</v>
      </c>
      <c r="C20" s="208" t="s">
        <v>6</v>
      </c>
      <c r="D20" s="188">
        <v>26.5</v>
      </c>
      <c r="E20" s="188">
        <v>26.5</v>
      </c>
      <c r="F20" s="188"/>
      <c r="G20" s="188"/>
      <c r="H20" s="209" t="s">
        <v>12</v>
      </c>
      <c r="I20" s="18"/>
      <c r="K20" s="39" t="s">
        <v>12</v>
      </c>
      <c r="L20" s="58">
        <f>SUMIFS($E$6:$E$57,$H$6:$H$57,K20)</f>
        <v>74.637500000000003</v>
      </c>
      <c r="M20" s="64">
        <f>SUMIFS($E$59:$E$81,$H$59:$H$81,K20)</f>
        <v>57.746700000000004</v>
      </c>
      <c r="N20" s="167">
        <f>SUM(L20:M20)</f>
        <v>132.38420000000002</v>
      </c>
      <c r="O20" s="37"/>
      <c r="P20" s="3"/>
      <c r="Q20" s="3"/>
      <c r="R20" s="3"/>
      <c r="S20" s="3"/>
    </row>
    <row r="21" spans="1:19" s="17" customFormat="1" ht="16.5" thickBot="1" x14ac:dyDescent="0.3">
      <c r="A21" s="232"/>
      <c r="B21" s="207">
        <v>116</v>
      </c>
      <c r="C21" s="208" t="s">
        <v>19</v>
      </c>
      <c r="D21" s="188">
        <v>4.0625</v>
      </c>
      <c r="E21" s="188">
        <v>4.0625</v>
      </c>
      <c r="F21" s="188"/>
      <c r="G21" s="188"/>
      <c r="H21" s="209" t="s">
        <v>12</v>
      </c>
      <c r="I21" s="18"/>
      <c r="K21" s="42" t="s">
        <v>31</v>
      </c>
      <c r="L21" s="57">
        <f>SUMIFS($E$6:$E$57,$H$6:$H$57,K21)</f>
        <v>24.465</v>
      </c>
      <c r="M21" s="63">
        <f>SUMIFS(E59:E81,H59:H81,K21)</f>
        <v>0</v>
      </c>
      <c r="N21" s="168">
        <f>SUM(L21:M21)</f>
        <v>24.465</v>
      </c>
      <c r="O21" s="3"/>
      <c r="P21" s="3"/>
      <c r="Q21" s="3"/>
      <c r="R21" s="3"/>
      <c r="S21" s="3"/>
    </row>
    <row r="22" spans="1:19" s="17" customFormat="1" ht="16.5" thickBot="1" x14ac:dyDescent="0.3">
      <c r="A22" s="232"/>
      <c r="B22" s="207">
        <v>117</v>
      </c>
      <c r="C22" s="208" t="s">
        <v>142</v>
      </c>
      <c r="D22" s="188">
        <v>19.475000000000001</v>
      </c>
      <c r="E22" s="188">
        <v>19.475000000000001</v>
      </c>
      <c r="F22" s="188"/>
      <c r="G22" s="188"/>
      <c r="H22" s="209" t="s">
        <v>141</v>
      </c>
      <c r="I22" s="18"/>
      <c r="K22" s="40" t="s">
        <v>3</v>
      </c>
      <c r="L22" s="41"/>
      <c r="M22" s="41"/>
      <c r="N22" s="166">
        <f>SUM(N20:N21)</f>
        <v>156.84920000000002</v>
      </c>
      <c r="O22" s="3"/>
      <c r="P22" s="3"/>
      <c r="Q22" s="3"/>
      <c r="R22" s="3"/>
      <c r="S22" s="3"/>
    </row>
    <row r="23" spans="1:19" s="17" customFormat="1" ht="15.75" x14ac:dyDescent="0.25">
      <c r="A23" s="232"/>
      <c r="B23" s="207">
        <v>118</v>
      </c>
      <c r="C23" s="208" t="s">
        <v>142</v>
      </c>
      <c r="D23" s="188">
        <v>19.5</v>
      </c>
      <c r="E23" s="188">
        <v>19.5</v>
      </c>
      <c r="F23" s="188"/>
      <c r="G23" s="188"/>
      <c r="H23" s="209" t="s">
        <v>141</v>
      </c>
      <c r="I23" s="18"/>
    </row>
    <row r="24" spans="1:19" s="17" customFormat="1" ht="15.75" x14ac:dyDescent="0.25">
      <c r="A24" s="232"/>
      <c r="B24" s="207">
        <v>119</v>
      </c>
      <c r="C24" s="208" t="s">
        <v>6</v>
      </c>
      <c r="D24" s="188">
        <v>23.125</v>
      </c>
      <c r="E24" s="188">
        <v>23.125</v>
      </c>
      <c r="F24" s="188"/>
      <c r="G24" s="188"/>
      <c r="H24" s="209" t="s">
        <v>12</v>
      </c>
      <c r="I24" s="18"/>
    </row>
    <row r="25" spans="1:19" s="17" customFormat="1" ht="15.75" x14ac:dyDescent="0.25">
      <c r="A25" s="232"/>
      <c r="B25" s="207">
        <v>120</v>
      </c>
      <c r="C25" s="208" t="s">
        <v>142</v>
      </c>
      <c r="D25" s="188">
        <v>32.42</v>
      </c>
      <c r="E25" s="188">
        <v>32.42</v>
      </c>
      <c r="F25" s="188"/>
      <c r="G25" s="188"/>
      <c r="H25" s="209" t="s">
        <v>141</v>
      </c>
      <c r="I25" s="18"/>
    </row>
    <row r="26" spans="1:19" s="17" customFormat="1" ht="15.75" x14ac:dyDescent="0.25">
      <c r="A26" s="232"/>
      <c r="B26" s="207">
        <v>121</v>
      </c>
      <c r="C26" s="208" t="s">
        <v>138</v>
      </c>
      <c r="D26" s="188">
        <v>1.9</v>
      </c>
      <c r="E26" s="188">
        <v>1.9</v>
      </c>
      <c r="F26" s="188"/>
      <c r="G26" s="188"/>
      <c r="H26" s="209" t="s">
        <v>141</v>
      </c>
      <c r="I26" s="18"/>
    </row>
    <row r="27" spans="1:19" s="17" customFormat="1" ht="15.75" x14ac:dyDescent="0.25">
      <c r="A27" s="232"/>
      <c r="B27" s="207">
        <v>122</v>
      </c>
      <c r="C27" s="208" t="s">
        <v>19</v>
      </c>
      <c r="D27" s="188">
        <v>1.7</v>
      </c>
      <c r="E27" s="188">
        <v>1.7</v>
      </c>
      <c r="F27" s="188"/>
      <c r="G27" s="188"/>
      <c r="H27" s="209" t="s">
        <v>141</v>
      </c>
      <c r="I27" s="18"/>
    </row>
    <row r="28" spans="1:19" s="17" customFormat="1" ht="15.75" x14ac:dyDescent="0.25">
      <c r="A28" s="232"/>
      <c r="B28" s="207">
        <v>123</v>
      </c>
      <c r="C28" s="208" t="s">
        <v>142</v>
      </c>
      <c r="D28" s="188">
        <v>32.42</v>
      </c>
      <c r="E28" s="188">
        <v>32.42</v>
      </c>
      <c r="F28" s="188"/>
      <c r="G28" s="188"/>
      <c r="H28" s="209" t="s">
        <v>141</v>
      </c>
      <c r="I28" s="18"/>
    </row>
    <row r="29" spans="1:19" s="17" customFormat="1" ht="15.75" x14ac:dyDescent="0.25">
      <c r="A29" s="232"/>
      <c r="B29" s="207">
        <v>124</v>
      </c>
      <c r="C29" s="208" t="s">
        <v>138</v>
      </c>
      <c r="D29" s="188">
        <v>1.9</v>
      </c>
      <c r="E29" s="188">
        <v>1.9</v>
      </c>
      <c r="F29" s="188"/>
      <c r="G29" s="188"/>
      <c r="H29" s="209" t="s">
        <v>141</v>
      </c>
      <c r="I29" s="18"/>
    </row>
    <row r="30" spans="1:19" s="17" customFormat="1" ht="15.75" x14ac:dyDescent="0.25">
      <c r="A30" s="232"/>
      <c r="B30" s="207">
        <v>125</v>
      </c>
      <c r="C30" s="208" t="s">
        <v>19</v>
      </c>
      <c r="D30" s="188">
        <v>1.7</v>
      </c>
      <c r="E30" s="188">
        <v>1.7</v>
      </c>
      <c r="F30" s="188"/>
      <c r="G30" s="188"/>
      <c r="H30" s="209" t="s">
        <v>141</v>
      </c>
      <c r="I30" s="18"/>
    </row>
    <row r="31" spans="1:19" s="17" customFormat="1" ht="15.75" x14ac:dyDescent="0.25">
      <c r="A31" s="232"/>
      <c r="B31" s="207">
        <v>126</v>
      </c>
      <c r="C31" s="208" t="s">
        <v>6</v>
      </c>
      <c r="D31" s="188">
        <v>7.2</v>
      </c>
      <c r="E31" s="188">
        <v>7.2</v>
      </c>
      <c r="F31" s="188"/>
      <c r="G31" s="188"/>
      <c r="H31" s="209" t="s">
        <v>12</v>
      </c>
      <c r="I31" s="18"/>
    </row>
    <row r="32" spans="1:19" s="17" customFormat="1" ht="15.75" x14ac:dyDescent="0.25">
      <c r="A32" s="232"/>
      <c r="B32" s="207">
        <v>127</v>
      </c>
      <c r="C32" s="208" t="s">
        <v>138</v>
      </c>
      <c r="D32" s="188">
        <v>3.25</v>
      </c>
      <c r="E32" s="188">
        <v>3.25</v>
      </c>
      <c r="F32" s="188"/>
      <c r="G32" s="188"/>
      <c r="H32" s="209" t="s">
        <v>141</v>
      </c>
      <c r="I32" s="18"/>
    </row>
    <row r="33" spans="1:9" s="17" customFormat="1" ht="15.75" x14ac:dyDescent="0.25">
      <c r="A33" s="232"/>
      <c r="B33" s="207">
        <v>128</v>
      </c>
      <c r="C33" s="208" t="s">
        <v>138</v>
      </c>
      <c r="D33" s="188">
        <v>4.34</v>
      </c>
      <c r="E33" s="188">
        <v>4.34</v>
      </c>
      <c r="F33" s="188"/>
      <c r="G33" s="188"/>
      <c r="H33" s="209" t="s">
        <v>141</v>
      </c>
      <c r="I33" s="18"/>
    </row>
    <row r="34" spans="1:9" s="17" customFormat="1" ht="15.75" x14ac:dyDescent="0.25">
      <c r="A34" s="232"/>
      <c r="B34" s="207">
        <v>129</v>
      </c>
      <c r="C34" s="208" t="s">
        <v>138</v>
      </c>
      <c r="D34" s="188">
        <v>4.34</v>
      </c>
      <c r="E34" s="188">
        <v>4.34</v>
      </c>
      <c r="F34" s="188"/>
      <c r="G34" s="188"/>
      <c r="H34" s="209" t="s">
        <v>141</v>
      </c>
      <c r="I34" s="18"/>
    </row>
    <row r="35" spans="1:9" s="17" customFormat="1" ht="15.75" x14ac:dyDescent="0.25">
      <c r="A35" s="232"/>
      <c r="B35" s="207">
        <v>130</v>
      </c>
      <c r="C35" s="208" t="s">
        <v>138</v>
      </c>
      <c r="D35" s="188">
        <v>9.3000000000000007</v>
      </c>
      <c r="E35" s="188">
        <v>9.3000000000000007</v>
      </c>
      <c r="F35" s="188"/>
      <c r="G35" s="188"/>
      <c r="H35" s="209" t="s">
        <v>141</v>
      </c>
      <c r="I35" s="18"/>
    </row>
    <row r="36" spans="1:9" s="17" customFormat="1" ht="15.75" x14ac:dyDescent="0.25">
      <c r="A36" s="232"/>
      <c r="B36" s="207">
        <v>131</v>
      </c>
      <c r="C36" s="208" t="s">
        <v>143</v>
      </c>
      <c r="D36" s="188">
        <v>3.7374999999999998</v>
      </c>
      <c r="E36" s="188">
        <v>3.7374999999999998</v>
      </c>
      <c r="F36" s="188"/>
      <c r="G36" s="188"/>
      <c r="H36" s="209" t="s">
        <v>141</v>
      </c>
      <c r="I36" s="18"/>
    </row>
    <row r="37" spans="1:9" s="17" customFormat="1" ht="15.75" x14ac:dyDescent="0.25">
      <c r="A37" s="232"/>
      <c r="B37" s="207">
        <v>132</v>
      </c>
      <c r="C37" s="208" t="s">
        <v>6</v>
      </c>
      <c r="D37" s="188">
        <v>2.4375</v>
      </c>
      <c r="E37" s="188">
        <v>2.4375</v>
      </c>
      <c r="F37" s="188"/>
      <c r="G37" s="188"/>
      <c r="H37" s="209" t="s">
        <v>141</v>
      </c>
      <c r="I37" s="18"/>
    </row>
    <row r="38" spans="1:9" s="17" customFormat="1" ht="15.75" x14ac:dyDescent="0.25">
      <c r="A38" s="232"/>
      <c r="B38" s="207">
        <v>133</v>
      </c>
      <c r="C38" s="208" t="s">
        <v>123</v>
      </c>
      <c r="D38" s="188">
        <v>5.16</v>
      </c>
      <c r="E38" s="188">
        <v>5.16</v>
      </c>
      <c r="F38" s="188"/>
      <c r="G38" s="188"/>
      <c r="H38" s="209" t="s">
        <v>141</v>
      </c>
      <c r="I38" s="18"/>
    </row>
    <row r="39" spans="1:9" s="17" customFormat="1" ht="15.75" x14ac:dyDescent="0.25">
      <c r="A39" s="232"/>
      <c r="B39" s="207">
        <v>134</v>
      </c>
      <c r="C39" s="208" t="s">
        <v>123</v>
      </c>
      <c r="D39" s="188">
        <v>4.46</v>
      </c>
      <c r="E39" s="188">
        <v>4.46</v>
      </c>
      <c r="F39" s="188"/>
      <c r="G39" s="188"/>
      <c r="H39" s="209" t="s">
        <v>141</v>
      </c>
      <c r="I39" s="18"/>
    </row>
    <row r="40" spans="1:9" s="17" customFormat="1" ht="15.75" x14ac:dyDescent="0.25">
      <c r="A40" s="232"/>
      <c r="B40" s="207">
        <v>135</v>
      </c>
      <c r="C40" s="208" t="s">
        <v>138</v>
      </c>
      <c r="D40" s="188">
        <v>3.68</v>
      </c>
      <c r="E40" s="188">
        <v>3.68</v>
      </c>
      <c r="F40" s="188"/>
      <c r="G40" s="188"/>
      <c r="H40" s="209" t="s">
        <v>141</v>
      </c>
      <c r="I40" s="18"/>
    </row>
    <row r="41" spans="1:9" s="17" customFormat="1" ht="15.75" x14ac:dyDescent="0.25">
      <c r="A41" s="232"/>
      <c r="B41" s="207">
        <v>136</v>
      </c>
      <c r="C41" s="208" t="s">
        <v>123</v>
      </c>
      <c r="D41" s="188">
        <v>22.5</v>
      </c>
      <c r="E41" s="188">
        <v>22.5</v>
      </c>
      <c r="F41" s="188"/>
      <c r="G41" s="188"/>
      <c r="H41" s="209" t="s">
        <v>141</v>
      </c>
      <c r="I41" s="18"/>
    </row>
    <row r="42" spans="1:9" s="17" customFormat="1" ht="15.75" x14ac:dyDescent="0.25">
      <c r="A42" s="232"/>
      <c r="B42" s="207">
        <v>137</v>
      </c>
      <c r="C42" s="208" t="s">
        <v>6</v>
      </c>
      <c r="D42" s="188">
        <v>13.95</v>
      </c>
      <c r="E42" s="188"/>
      <c r="F42" s="188">
        <v>13.95</v>
      </c>
      <c r="G42" s="188"/>
      <c r="H42" s="209" t="s">
        <v>17</v>
      </c>
      <c r="I42" s="18"/>
    </row>
    <row r="43" spans="1:9" s="17" customFormat="1" ht="15.75" x14ac:dyDescent="0.25">
      <c r="A43" s="232"/>
      <c r="B43" s="207">
        <v>138</v>
      </c>
      <c r="C43" s="208" t="s">
        <v>138</v>
      </c>
      <c r="D43" s="188">
        <v>3.72</v>
      </c>
      <c r="E43" s="188">
        <v>3.72</v>
      </c>
      <c r="F43" s="188"/>
      <c r="G43" s="188"/>
      <c r="H43" s="209" t="s">
        <v>141</v>
      </c>
      <c r="I43" s="18"/>
    </row>
    <row r="44" spans="1:9" s="17" customFormat="1" ht="15.75" x14ac:dyDescent="0.25">
      <c r="A44" s="232"/>
      <c r="B44" s="207">
        <v>139</v>
      </c>
      <c r="C44" s="208" t="s">
        <v>138</v>
      </c>
      <c r="D44" s="188">
        <v>3.72</v>
      </c>
      <c r="E44" s="188">
        <v>3.72</v>
      </c>
      <c r="F44" s="188"/>
      <c r="G44" s="188"/>
      <c r="H44" s="209" t="s">
        <v>141</v>
      </c>
      <c r="I44" s="18"/>
    </row>
    <row r="45" spans="1:9" s="17" customFormat="1" ht="15.75" x14ac:dyDescent="0.25">
      <c r="A45" s="232"/>
      <c r="B45" s="207">
        <v>140</v>
      </c>
      <c r="C45" s="208" t="s">
        <v>144</v>
      </c>
      <c r="D45" s="188">
        <v>26.4</v>
      </c>
      <c r="E45" s="188">
        <v>26.4</v>
      </c>
      <c r="F45" s="188"/>
      <c r="G45" s="188"/>
      <c r="H45" s="209" t="s">
        <v>148</v>
      </c>
      <c r="I45" s="18"/>
    </row>
    <row r="46" spans="1:9" s="17" customFormat="1" ht="15.75" x14ac:dyDescent="0.25">
      <c r="A46" s="232"/>
      <c r="B46" s="207">
        <v>141</v>
      </c>
      <c r="C46" s="208" t="s">
        <v>6</v>
      </c>
      <c r="D46" s="188">
        <v>3.25</v>
      </c>
      <c r="E46" s="188">
        <v>3.25</v>
      </c>
      <c r="F46" s="188"/>
      <c r="G46" s="188"/>
      <c r="H46" s="209" t="s">
        <v>148</v>
      </c>
      <c r="I46" s="18"/>
    </row>
    <row r="47" spans="1:9" s="17" customFormat="1" ht="15.75" x14ac:dyDescent="0.25">
      <c r="A47" s="232"/>
      <c r="B47" s="207">
        <v>142</v>
      </c>
      <c r="C47" s="208" t="s">
        <v>139</v>
      </c>
      <c r="D47" s="188">
        <v>5.25</v>
      </c>
      <c r="E47" s="188">
        <v>5.25</v>
      </c>
      <c r="F47" s="188"/>
      <c r="G47" s="188"/>
      <c r="H47" s="209" t="s">
        <v>148</v>
      </c>
      <c r="I47" s="18"/>
    </row>
    <row r="48" spans="1:9" s="17" customFormat="1" ht="15.75" x14ac:dyDescent="0.25">
      <c r="A48" s="232"/>
      <c r="B48" s="207">
        <v>143</v>
      </c>
      <c r="C48" s="208" t="s">
        <v>19</v>
      </c>
      <c r="D48" s="188">
        <v>1.54</v>
      </c>
      <c r="E48" s="188">
        <v>1.54</v>
      </c>
      <c r="F48" s="188"/>
      <c r="G48" s="188"/>
      <c r="H48" s="209" t="s">
        <v>148</v>
      </c>
      <c r="I48" s="18"/>
    </row>
    <row r="49" spans="1:18" s="17" customFormat="1" ht="15.75" x14ac:dyDescent="0.25">
      <c r="A49" s="232"/>
      <c r="B49" s="207">
        <v>144</v>
      </c>
      <c r="C49" s="208" t="s">
        <v>139</v>
      </c>
      <c r="D49" s="188">
        <v>11.25</v>
      </c>
      <c r="E49" s="188">
        <v>11.25</v>
      </c>
      <c r="F49" s="188"/>
      <c r="G49" s="188"/>
      <c r="H49" s="209" t="s">
        <v>148</v>
      </c>
      <c r="I49" s="18"/>
    </row>
    <row r="50" spans="1:18" s="17" customFormat="1" ht="15.75" x14ac:dyDescent="0.25">
      <c r="A50" s="232"/>
      <c r="B50" s="207">
        <v>145</v>
      </c>
      <c r="C50" s="208" t="s">
        <v>139</v>
      </c>
      <c r="D50" s="188">
        <v>14</v>
      </c>
      <c r="E50" s="188">
        <v>14</v>
      </c>
      <c r="F50" s="188"/>
      <c r="G50" s="188"/>
      <c r="H50" s="209" t="s">
        <v>148</v>
      </c>
      <c r="I50" s="18"/>
    </row>
    <row r="51" spans="1:18" s="17" customFormat="1" ht="15.75" x14ac:dyDescent="0.25">
      <c r="A51" s="232"/>
      <c r="B51" s="207">
        <v>146</v>
      </c>
      <c r="C51" s="208" t="s">
        <v>145</v>
      </c>
      <c r="D51" s="188">
        <v>6</v>
      </c>
      <c r="E51" s="188">
        <v>6</v>
      </c>
      <c r="F51" s="188"/>
      <c r="G51" s="188"/>
      <c r="H51" s="209" t="s">
        <v>148</v>
      </c>
      <c r="I51" s="18"/>
    </row>
    <row r="52" spans="1:18" s="17" customFormat="1" ht="15.75" x14ac:dyDescent="0.25">
      <c r="A52" s="232"/>
      <c r="B52" s="207">
        <v>147</v>
      </c>
      <c r="C52" s="208" t="s">
        <v>145</v>
      </c>
      <c r="D52" s="188">
        <v>6</v>
      </c>
      <c r="E52" s="188">
        <v>6</v>
      </c>
      <c r="F52" s="188"/>
      <c r="G52" s="188"/>
      <c r="H52" s="209" t="s">
        <v>148</v>
      </c>
      <c r="I52" s="18"/>
    </row>
    <row r="53" spans="1:18" s="17" customFormat="1" ht="15.75" x14ac:dyDescent="0.25">
      <c r="A53" s="232"/>
      <c r="B53" s="207">
        <v>148</v>
      </c>
      <c r="C53" s="208" t="s">
        <v>145</v>
      </c>
      <c r="D53" s="188">
        <v>10.67</v>
      </c>
      <c r="E53" s="188">
        <v>10.67</v>
      </c>
      <c r="F53" s="188"/>
      <c r="G53" s="188"/>
      <c r="H53" s="209" t="s">
        <v>148</v>
      </c>
      <c r="I53" s="18"/>
    </row>
    <row r="54" spans="1:18" s="17" customFormat="1" ht="15.75" x14ac:dyDescent="0.25">
      <c r="A54" s="232"/>
      <c r="B54" s="207">
        <v>149</v>
      </c>
      <c r="C54" s="208" t="s">
        <v>145</v>
      </c>
      <c r="D54" s="188">
        <v>5.25</v>
      </c>
      <c r="E54" s="188">
        <v>5.25</v>
      </c>
      <c r="F54" s="188"/>
      <c r="G54" s="188"/>
      <c r="H54" s="209" t="s">
        <v>148</v>
      </c>
      <c r="I54" s="18"/>
    </row>
    <row r="55" spans="1:18" s="17" customFormat="1" ht="15.75" x14ac:dyDescent="0.25">
      <c r="A55" s="232"/>
      <c r="B55" s="207">
        <v>150</v>
      </c>
      <c r="C55" s="208" t="s">
        <v>146</v>
      </c>
      <c r="D55" s="188">
        <v>3.75</v>
      </c>
      <c r="E55" s="188">
        <v>3.75</v>
      </c>
      <c r="F55" s="188"/>
      <c r="G55" s="188"/>
      <c r="H55" s="209" t="s">
        <v>148</v>
      </c>
      <c r="I55" s="18"/>
    </row>
    <row r="56" spans="1:18" s="17" customFormat="1" ht="15.75" x14ac:dyDescent="0.25">
      <c r="A56" s="232"/>
      <c r="B56" s="207">
        <v>151</v>
      </c>
      <c r="C56" s="208" t="s">
        <v>19</v>
      </c>
      <c r="D56" s="188">
        <v>1.1000000000000001</v>
      </c>
      <c r="E56" s="188">
        <v>1.1000000000000001</v>
      </c>
      <c r="F56" s="188"/>
      <c r="G56" s="188"/>
      <c r="H56" s="209" t="s">
        <v>148</v>
      </c>
      <c r="I56" s="18"/>
    </row>
    <row r="57" spans="1:18" ht="13.5" thickBot="1" x14ac:dyDescent="0.25">
      <c r="A57" s="23"/>
      <c r="B57" s="106"/>
      <c r="C57" s="107"/>
      <c r="D57" s="108"/>
      <c r="E57" s="108"/>
      <c r="F57" s="109"/>
      <c r="G57" s="177"/>
      <c r="H57" s="99"/>
    </row>
    <row r="58" spans="1:18" ht="13.5" thickBot="1" x14ac:dyDescent="0.25">
      <c r="A58" s="23"/>
      <c r="B58" s="230" t="s">
        <v>13</v>
      </c>
      <c r="C58" s="231"/>
      <c r="D58" s="24">
        <f>SUM(D6:D57)</f>
        <v>471.8091</v>
      </c>
      <c r="E58" s="24">
        <f>SUM(E6:E57)</f>
        <v>457.85910000000001</v>
      </c>
      <c r="F58" s="24">
        <f>SUM(F6:F57)</f>
        <v>13.95</v>
      </c>
      <c r="G58" s="24">
        <f>SUM(G6:G57)</f>
        <v>0</v>
      </c>
      <c r="H58" s="97"/>
    </row>
    <row r="59" spans="1:18" x14ac:dyDescent="0.2">
      <c r="A59" s="23"/>
      <c r="B59" s="100">
        <v>201</v>
      </c>
      <c r="C59" s="101" t="s">
        <v>147</v>
      </c>
      <c r="D59" s="102">
        <v>14.8</v>
      </c>
      <c r="E59" s="102"/>
      <c r="F59" s="102"/>
      <c r="G59" s="103">
        <v>14.8</v>
      </c>
      <c r="H59" s="190" t="s">
        <v>17</v>
      </c>
      <c r="K59" s="4"/>
      <c r="L59" s="4"/>
      <c r="M59" s="4"/>
    </row>
    <row r="60" spans="1:18" x14ac:dyDescent="0.2">
      <c r="A60" s="23"/>
      <c r="B60" s="104">
        <v>202</v>
      </c>
      <c r="C60" s="47" t="s">
        <v>19</v>
      </c>
      <c r="D60" s="8">
        <v>2.2799999999999998</v>
      </c>
      <c r="E60" s="8">
        <v>2.2799999999999998</v>
      </c>
      <c r="F60" s="6"/>
      <c r="G60" s="7"/>
      <c r="H60" s="189" t="s">
        <v>12</v>
      </c>
      <c r="K60" s="205"/>
      <c r="L60" s="205"/>
      <c r="M60" s="205"/>
      <c r="P60" s="153"/>
      <c r="Q60" s="153"/>
      <c r="R60" s="153"/>
    </row>
    <row r="61" spans="1:18" x14ac:dyDescent="0.2">
      <c r="A61" s="23"/>
      <c r="B61" s="105">
        <v>203</v>
      </c>
      <c r="C61" s="47" t="s">
        <v>19</v>
      </c>
      <c r="D61" s="8">
        <v>2.2799999999999998</v>
      </c>
      <c r="E61" s="8">
        <v>2.2799999999999998</v>
      </c>
      <c r="F61" s="6"/>
      <c r="G61" s="7"/>
      <c r="H61" s="189" t="s">
        <v>12</v>
      </c>
      <c r="K61" s="205"/>
      <c r="L61" s="205"/>
      <c r="M61" s="205"/>
      <c r="P61" s="153"/>
      <c r="Q61" s="153"/>
      <c r="R61" s="153"/>
    </row>
    <row r="62" spans="1:18" x14ac:dyDescent="0.2">
      <c r="A62" s="23"/>
      <c r="B62" s="105">
        <v>204</v>
      </c>
      <c r="C62" s="47" t="s">
        <v>144</v>
      </c>
      <c r="D62" s="8">
        <v>43.65</v>
      </c>
      <c r="E62" s="8">
        <v>43.65</v>
      </c>
      <c r="F62" s="6"/>
      <c r="G62" s="7"/>
      <c r="H62" s="189" t="s">
        <v>141</v>
      </c>
      <c r="K62" s="205"/>
      <c r="L62" s="205"/>
      <c r="M62" s="205"/>
      <c r="P62" s="153"/>
      <c r="Q62" s="153"/>
      <c r="R62" s="153"/>
    </row>
    <row r="63" spans="1:18" x14ac:dyDescent="0.2">
      <c r="A63" s="23"/>
      <c r="B63" s="105">
        <v>205</v>
      </c>
      <c r="C63" s="47" t="s">
        <v>6</v>
      </c>
      <c r="D63" s="8">
        <v>53.186700000000002</v>
      </c>
      <c r="E63" s="8">
        <v>53.186700000000002</v>
      </c>
      <c r="F63" s="6"/>
      <c r="G63" s="7"/>
      <c r="H63" s="189" t="s">
        <v>12</v>
      </c>
      <c r="K63" s="205"/>
      <c r="L63" s="205"/>
      <c r="M63" s="205"/>
      <c r="P63" s="153"/>
      <c r="Q63" s="153"/>
      <c r="R63" s="153"/>
    </row>
    <row r="64" spans="1:18" x14ac:dyDescent="0.2">
      <c r="A64" s="23"/>
      <c r="B64" s="105">
        <v>206</v>
      </c>
      <c r="C64" s="47" t="s">
        <v>139</v>
      </c>
      <c r="D64" s="8">
        <v>26.324999999999999</v>
      </c>
      <c r="E64" s="8">
        <v>26.324999999999999</v>
      </c>
      <c r="F64" s="6"/>
      <c r="G64" s="7"/>
      <c r="H64" s="189" t="s">
        <v>141</v>
      </c>
      <c r="K64" s="205"/>
      <c r="L64" s="205"/>
      <c r="M64" s="205"/>
      <c r="P64" s="153"/>
      <c r="Q64" s="153"/>
      <c r="R64" s="153"/>
    </row>
    <row r="65" spans="1:18" x14ac:dyDescent="0.2">
      <c r="A65" s="23"/>
      <c r="B65" s="105">
        <v>207</v>
      </c>
      <c r="C65" s="47" t="s">
        <v>139</v>
      </c>
      <c r="D65" s="8">
        <v>11.362500000000001</v>
      </c>
      <c r="E65" s="8">
        <v>11.362500000000001</v>
      </c>
      <c r="F65" s="6"/>
      <c r="G65" s="7"/>
      <c r="H65" s="189" t="s">
        <v>141</v>
      </c>
      <c r="K65" s="205"/>
      <c r="L65" s="205"/>
      <c r="M65" s="205"/>
      <c r="P65" s="153"/>
      <c r="Q65" s="153"/>
      <c r="R65" s="153"/>
    </row>
    <row r="66" spans="1:18" x14ac:dyDescent="0.2">
      <c r="A66" s="23"/>
      <c r="B66" s="105">
        <v>208</v>
      </c>
      <c r="C66" s="47" t="s">
        <v>138</v>
      </c>
      <c r="D66" s="8">
        <v>3.8</v>
      </c>
      <c r="E66" s="8">
        <v>3.8</v>
      </c>
      <c r="F66" s="6"/>
      <c r="G66" s="7"/>
      <c r="H66" s="189" t="s">
        <v>141</v>
      </c>
      <c r="K66" s="205"/>
      <c r="L66" s="205"/>
      <c r="M66" s="205"/>
      <c r="P66" s="153"/>
      <c r="Q66" s="153"/>
      <c r="R66" s="153"/>
    </row>
    <row r="67" spans="1:18" x14ac:dyDescent="0.2">
      <c r="A67" s="23"/>
      <c r="B67" s="105">
        <v>209</v>
      </c>
      <c r="C67" s="47" t="s">
        <v>138</v>
      </c>
      <c r="D67" s="8">
        <v>5</v>
      </c>
      <c r="E67" s="8">
        <v>5</v>
      </c>
      <c r="F67" s="6"/>
      <c r="G67" s="7"/>
      <c r="H67" s="189" t="s">
        <v>141</v>
      </c>
      <c r="K67" s="205"/>
      <c r="L67" s="205"/>
      <c r="M67" s="205"/>
      <c r="P67" s="153"/>
      <c r="Q67" s="153"/>
      <c r="R67" s="153"/>
    </row>
    <row r="68" spans="1:18" x14ac:dyDescent="0.2">
      <c r="A68" s="23"/>
      <c r="B68" s="105">
        <v>210</v>
      </c>
      <c r="C68" s="47" t="s">
        <v>139</v>
      </c>
      <c r="D68" s="8">
        <v>18.149999999999999</v>
      </c>
      <c r="E68" s="8">
        <v>18.149999999999999</v>
      </c>
      <c r="F68" s="6"/>
      <c r="G68" s="7"/>
      <c r="H68" s="189" t="s">
        <v>141</v>
      </c>
      <c r="K68" s="205"/>
      <c r="L68" s="205"/>
      <c r="M68" s="205"/>
      <c r="P68" s="153"/>
      <c r="Q68" s="153"/>
      <c r="R68" s="153"/>
    </row>
    <row r="69" spans="1:18" x14ac:dyDescent="0.2">
      <c r="A69" s="23"/>
      <c r="B69" s="105">
        <v>211</v>
      </c>
      <c r="C69" s="47" t="s">
        <v>139</v>
      </c>
      <c r="D69" s="8">
        <v>18.149999999999999</v>
      </c>
      <c r="E69" s="8">
        <v>18.149999999999999</v>
      </c>
      <c r="F69" s="6"/>
      <c r="G69" s="7"/>
      <c r="H69" s="189" t="s">
        <v>141</v>
      </c>
      <c r="K69" s="205"/>
      <c r="L69" s="205"/>
      <c r="M69" s="205"/>
      <c r="P69" s="153"/>
      <c r="Q69" s="153"/>
      <c r="R69" s="153"/>
    </row>
    <row r="70" spans="1:18" x14ac:dyDescent="0.2">
      <c r="A70" s="23"/>
      <c r="B70" s="105">
        <v>212</v>
      </c>
      <c r="C70" s="47" t="s">
        <v>139</v>
      </c>
      <c r="D70" s="8">
        <v>18.148199999999999</v>
      </c>
      <c r="E70" s="8">
        <v>18.148199999999999</v>
      </c>
      <c r="F70" s="6"/>
      <c r="G70" s="7"/>
      <c r="H70" s="189" t="s">
        <v>141</v>
      </c>
      <c r="K70" s="205"/>
      <c r="L70" s="205"/>
      <c r="M70" s="205"/>
      <c r="P70" s="153"/>
      <c r="Q70" s="153"/>
      <c r="R70" s="153"/>
    </row>
    <row r="71" spans="1:18" x14ac:dyDescent="0.2">
      <c r="A71" s="23"/>
      <c r="B71" s="105">
        <v>213</v>
      </c>
      <c r="C71" s="47" t="s">
        <v>139</v>
      </c>
      <c r="D71" s="8">
        <v>18.001799999999999</v>
      </c>
      <c r="E71" s="8">
        <v>18.001799999999999</v>
      </c>
      <c r="F71" s="6"/>
      <c r="G71" s="7"/>
      <c r="H71" s="189" t="s">
        <v>148</v>
      </c>
      <c r="K71" s="205"/>
      <c r="L71" s="205"/>
      <c r="M71" s="205"/>
      <c r="P71" s="153"/>
      <c r="Q71" s="153"/>
      <c r="R71" s="153"/>
    </row>
    <row r="72" spans="1:18" x14ac:dyDescent="0.2">
      <c r="A72" s="23"/>
      <c r="B72" s="105">
        <v>214</v>
      </c>
      <c r="C72" s="47" t="s">
        <v>139</v>
      </c>
      <c r="D72" s="8">
        <v>18.001799999999999</v>
      </c>
      <c r="E72" s="8">
        <v>18.001799999999999</v>
      </c>
      <c r="F72" s="6"/>
      <c r="G72" s="7"/>
      <c r="H72" s="189" t="s">
        <v>148</v>
      </c>
      <c r="K72" s="205"/>
      <c r="L72" s="205"/>
      <c r="M72" s="205"/>
      <c r="P72" s="153"/>
      <c r="Q72" s="153"/>
      <c r="R72" s="153"/>
    </row>
    <row r="73" spans="1:18" x14ac:dyDescent="0.2">
      <c r="A73" s="23"/>
      <c r="B73" s="105">
        <v>215</v>
      </c>
      <c r="C73" s="47" t="s">
        <v>139</v>
      </c>
      <c r="D73" s="8">
        <v>18.148199999999999</v>
      </c>
      <c r="E73" s="8">
        <v>18.148199999999999</v>
      </c>
      <c r="F73" s="6"/>
      <c r="G73" s="7"/>
      <c r="H73" s="189" t="s">
        <v>148</v>
      </c>
      <c r="K73" s="205"/>
      <c r="L73" s="205"/>
      <c r="M73" s="205"/>
      <c r="P73" s="153"/>
      <c r="Q73" s="153"/>
      <c r="R73" s="153"/>
    </row>
    <row r="74" spans="1:18" x14ac:dyDescent="0.2">
      <c r="A74" s="23"/>
      <c r="B74" s="105">
        <v>216</v>
      </c>
      <c r="C74" s="47" t="s">
        <v>139</v>
      </c>
      <c r="D74" s="8">
        <v>14.19</v>
      </c>
      <c r="E74" s="8">
        <v>14.19</v>
      </c>
      <c r="F74" s="6"/>
      <c r="G74" s="7"/>
      <c r="H74" s="189" t="s">
        <v>148</v>
      </c>
      <c r="K74" s="205"/>
      <c r="L74" s="205"/>
      <c r="M74" s="205"/>
      <c r="P74" s="153"/>
      <c r="Q74" s="153"/>
      <c r="R74" s="153"/>
    </row>
    <row r="75" spans="1:18" x14ac:dyDescent="0.2">
      <c r="A75" s="23"/>
      <c r="B75" s="105">
        <v>217</v>
      </c>
      <c r="C75" s="47" t="s">
        <v>138</v>
      </c>
      <c r="D75" s="8">
        <v>1.7</v>
      </c>
      <c r="E75" s="8">
        <v>1.7</v>
      </c>
      <c r="F75" s="6"/>
      <c r="G75" s="7"/>
      <c r="H75" s="189" t="s">
        <v>148</v>
      </c>
      <c r="K75" s="205"/>
      <c r="L75" s="205"/>
      <c r="M75" s="205"/>
      <c r="P75" s="153"/>
      <c r="Q75" s="153"/>
      <c r="R75" s="153"/>
    </row>
    <row r="76" spans="1:18" x14ac:dyDescent="0.2">
      <c r="A76" s="23"/>
      <c r="B76" s="105">
        <v>218</v>
      </c>
      <c r="C76" s="47" t="s">
        <v>19</v>
      </c>
      <c r="D76" s="8">
        <v>1.6472</v>
      </c>
      <c r="E76" s="8">
        <v>1.6472</v>
      </c>
      <c r="F76" s="6"/>
      <c r="G76" s="7"/>
      <c r="H76" s="189" t="s">
        <v>148</v>
      </c>
      <c r="K76" s="205"/>
      <c r="L76" s="205"/>
      <c r="M76" s="205"/>
      <c r="P76" s="153"/>
      <c r="Q76" s="153"/>
      <c r="R76" s="153"/>
    </row>
    <row r="77" spans="1:18" x14ac:dyDescent="0.2">
      <c r="A77" s="23"/>
      <c r="B77" s="105">
        <v>219</v>
      </c>
      <c r="C77" s="47" t="s">
        <v>139</v>
      </c>
      <c r="D77" s="8">
        <v>14.19</v>
      </c>
      <c r="E77" s="8">
        <v>14.19</v>
      </c>
      <c r="F77" s="6"/>
      <c r="G77" s="7"/>
      <c r="H77" s="189" t="s">
        <v>141</v>
      </c>
      <c r="K77" s="205"/>
      <c r="L77" s="205"/>
      <c r="M77" s="205"/>
      <c r="P77" s="153"/>
      <c r="Q77" s="153"/>
      <c r="R77" s="153"/>
    </row>
    <row r="78" spans="1:18" x14ac:dyDescent="0.2">
      <c r="A78" s="23"/>
      <c r="B78" s="105">
        <v>220</v>
      </c>
      <c r="C78" s="47" t="s">
        <v>138</v>
      </c>
      <c r="D78" s="8">
        <v>1.7</v>
      </c>
      <c r="E78" s="8">
        <v>1.7</v>
      </c>
      <c r="F78" s="6"/>
      <c r="G78" s="7"/>
      <c r="H78" s="189" t="s">
        <v>141</v>
      </c>
      <c r="K78" s="205"/>
      <c r="L78" s="205"/>
      <c r="M78" s="205"/>
      <c r="P78" s="153"/>
      <c r="Q78" s="153"/>
      <c r="R78" s="153"/>
    </row>
    <row r="79" spans="1:18" x14ac:dyDescent="0.2">
      <c r="A79" s="23"/>
      <c r="B79" s="105">
        <v>221</v>
      </c>
      <c r="C79" s="47" t="s">
        <v>19</v>
      </c>
      <c r="D79" s="8">
        <v>1.6469</v>
      </c>
      <c r="E79" s="8">
        <v>1.6469</v>
      </c>
      <c r="F79" s="6"/>
      <c r="G79" s="7"/>
      <c r="H79" s="189" t="s">
        <v>141</v>
      </c>
      <c r="K79" s="205"/>
      <c r="L79" s="205"/>
      <c r="M79" s="205"/>
      <c r="P79" s="153"/>
      <c r="Q79" s="153"/>
      <c r="R79" s="153"/>
    </row>
    <row r="80" spans="1:18" x14ac:dyDescent="0.2">
      <c r="A80" s="23"/>
      <c r="B80" s="105">
        <v>222</v>
      </c>
      <c r="C80" s="47" t="s">
        <v>5</v>
      </c>
      <c r="D80" s="8">
        <v>4.6500000000000004</v>
      </c>
      <c r="E80" s="8"/>
      <c r="F80" s="6">
        <v>4.7</v>
      </c>
      <c r="G80" s="7"/>
      <c r="H80" s="189" t="s">
        <v>17</v>
      </c>
      <c r="K80" s="205"/>
      <c r="L80" s="205"/>
      <c r="M80" s="205"/>
      <c r="P80" s="153"/>
      <c r="Q80" s="153"/>
      <c r="R80" s="153"/>
    </row>
    <row r="81" spans="1:19" ht="13.5" thickBot="1" x14ac:dyDescent="0.25">
      <c r="A81" s="23"/>
      <c r="B81" s="106"/>
      <c r="C81" s="107"/>
      <c r="D81" s="108"/>
      <c r="E81" s="108"/>
      <c r="F81" s="109"/>
      <c r="G81" s="110"/>
      <c r="H81" s="111"/>
    </row>
    <row r="82" spans="1:19" s="4" customFormat="1" ht="13.5" thickBot="1" x14ac:dyDescent="0.25">
      <c r="A82" s="23"/>
      <c r="B82" s="220" t="s">
        <v>14</v>
      </c>
      <c r="C82" s="221"/>
      <c r="D82" s="50">
        <f>SUM(D59:D80)</f>
        <v>311.00830000000002</v>
      </c>
      <c r="E82" s="50">
        <f t="shared" ref="E82:G82" si="8">SUM(E59:E80)</f>
        <v>291.55830000000003</v>
      </c>
      <c r="F82" s="50">
        <f t="shared" si="8"/>
        <v>4.7</v>
      </c>
      <c r="G82" s="50">
        <f t="shared" si="8"/>
        <v>14.8</v>
      </c>
      <c r="H82" s="51"/>
      <c r="K82" s="3"/>
      <c r="L82" s="3"/>
      <c r="M82" s="3"/>
      <c r="N82" s="3"/>
      <c r="O82" s="3"/>
      <c r="P82" s="3"/>
      <c r="Q82" s="3"/>
      <c r="R82" s="3"/>
      <c r="S82" s="3"/>
    </row>
    <row r="83" spans="1:19" s="4" customFormat="1" ht="13.5" thickBot="1" x14ac:dyDescent="0.25">
      <c r="A83" s="23"/>
      <c r="B83" s="220" t="s">
        <v>11</v>
      </c>
      <c r="C83" s="221"/>
      <c r="D83" s="50">
        <f>SUM(D58,D82)</f>
        <v>782.81740000000002</v>
      </c>
      <c r="E83" s="50">
        <f t="shared" ref="E83:G83" si="9">SUM(E58,E82)</f>
        <v>749.41740000000004</v>
      </c>
      <c r="F83" s="50">
        <f t="shared" si="9"/>
        <v>18.649999999999999</v>
      </c>
      <c r="G83" s="50">
        <f t="shared" si="9"/>
        <v>14.8</v>
      </c>
      <c r="H83" s="51"/>
      <c r="I83" s="12"/>
      <c r="K83" s="3"/>
      <c r="L83" s="3"/>
      <c r="M83" s="3"/>
      <c r="N83" s="3"/>
      <c r="O83" s="3"/>
      <c r="P83" s="3"/>
      <c r="Q83" s="3"/>
      <c r="R83" s="3"/>
      <c r="S83" s="3"/>
    </row>
    <row r="84" spans="1:19" s="4" customFormat="1" x14ac:dyDescent="0.2">
      <c r="A84" s="23"/>
      <c r="B84" s="11"/>
      <c r="C84" s="5"/>
      <c r="D84" s="5"/>
      <c r="E84" s="5"/>
      <c r="F84" s="5"/>
      <c r="G84" s="5"/>
      <c r="H84" s="13"/>
      <c r="K84" s="3"/>
      <c r="L84" s="3"/>
      <c r="M84" s="3"/>
      <c r="N84" s="3"/>
      <c r="O84" s="3"/>
      <c r="P84" s="3"/>
      <c r="Q84" s="3"/>
      <c r="R84" s="3"/>
      <c r="S84" s="3"/>
    </row>
    <row r="85" spans="1:19" s="4" customFormat="1" x14ac:dyDescent="0.2">
      <c r="A85" s="23"/>
      <c r="B85" s="11"/>
      <c r="C85" s="5"/>
      <c r="D85" s="5"/>
      <c r="E85" s="5"/>
      <c r="F85" s="5"/>
      <c r="G85" s="5"/>
      <c r="H85" s="180"/>
      <c r="K85" s="3"/>
      <c r="L85" s="3"/>
      <c r="M85" s="3"/>
      <c r="N85" s="3"/>
      <c r="O85" s="3"/>
      <c r="P85" s="3"/>
      <c r="Q85" s="3"/>
      <c r="R85" s="3"/>
      <c r="S85" s="3"/>
    </row>
    <row r="86" spans="1:19" s="4" customFormat="1" x14ac:dyDescent="0.2">
      <c r="A86" s="23"/>
      <c r="B86" s="11"/>
      <c r="C86" s="5"/>
      <c r="D86" s="5"/>
      <c r="E86" s="5"/>
      <c r="F86" s="5"/>
      <c r="G86" s="5"/>
      <c r="H86" s="5"/>
      <c r="K86" s="3"/>
      <c r="L86" s="3"/>
      <c r="M86" s="3"/>
      <c r="N86" s="3"/>
      <c r="O86" s="3"/>
      <c r="P86" s="3"/>
      <c r="Q86" s="3"/>
      <c r="R86" s="3"/>
      <c r="S86" s="3"/>
    </row>
    <row r="87" spans="1:19" s="4" customFormat="1" x14ac:dyDescent="0.2">
      <c r="A87" s="23"/>
      <c r="B87" s="11"/>
      <c r="C87" s="5"/>
      <c r="D87" s="5"/>
      <c r="E87" s="5"/>
      <c r="F87" s="5"/>
      <c r="G87" s="5"/>
      <c r="H87" s="5"/>
      <c r="K87" s="3"/>
      <c r="L87" s="3"/>
      <c r="M87" s="3"/>
      <c r="N87" s="3"/>
      <c r="O87" s="3"/>
      <c r="P87" s="3"/>
      <c r="Q87" s="3"/>
      <c r="R87" s="3"/>
      <c r="S87" s="3"/>
    </row>
    <row r="88" spans="1:19" s="4" customFormat="1" x14ac:dyDescent="0.2">
      <c r="A88" s="23"/>
      <c r="B88" s="2"/>
      <c r="C88" s="1"/>
      <c r="D88" s="1"/>
      <c r="E88" s="1"/>
      <c r="F88" s="1"/>
      <c r="G88" s="1"/>
      <c r="H88" s="5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23"/>
    </row>
    <row r="90" spans="1:19" x14ac:dyDescent="0.2">
      <c r="A90" s="23"/>
    </row>
    <row r="91" spans="1:19" x14ac:dyDescent="0.2">
      <c r="A91" s="23"/>
    </row>
    <row r="92" spans="1:19" x14ac:dyDescent="0.2">
      <c r="A92" s="23"/>
    </row>
    <row r="93" spans="1:19" x14ac:dyDescent="0.2">
      <c r="A93" s="23"/>
    </row>
    <row r="94" spans="1:19" x14ac:dyDescent="0.2">
      <c r="A94" s="23"/>
    </row>
    <row r="95" spans="1:19" x14ac:dyDescent="0.2">
      <c r="A95" s="10"/>
    </row>
    <row r="96" spans="1:19" x14ac:dyDescent="0.2">
      <c r="A96" s="10"/>
    </row>
    <row r="97" spans="1:8" x14ac:dyDescent="0.2">
      <c r="A97" s="10"/>
    </row>
    <row r="98" spans="1:8" x14ac:dyDescent="0.2">
      <c r="A98" s="5"/>
    </row>
    <row r="99" spans="1:8" x14ac:dyDescent="0.2">
      <c r="A99" s="5"/>
    </row>
    <row r="100" spans="1:8" x14ac:dyDescent="0.2">
      <c r="A100" s="3"/>
      <c r="B100" s="3"/>
      <c r="C100" s="3"/>
      <c r="D100" s="3"/>
      <c r="E100" s="3"/>
      <c r="F100" s="3"/>
      <c r="G100" s="3"/>
      <c r="H100" s="3"/>
    </row>
    <row r="101" spans="1:8" x14ac:dyDescent="0.2">
      <c r="A101" s="3"/>
      <c r="B101" s="3"/>
      <c r="C101" s="3"/>
      <c r="D101" s="3"/>
      <c r="E101" s="3"/>
      <c r="F101" s="3"/>
      <c r="G101" s="3"/>
      <c r="H101" s="3"/>
    </row>
    <row r="102" spans="1:8" x14ac:dyDescent="0.2">
      <c r="A102" s="3"/>
      <c r="B102" s="3"/>
      <c r="C102" s="3"/>
      <c r="D102" s="3"/>
      <c r="E102" s="3"/>
      <c r="F102" s="3"/>
      <c r="G102" s="3"/>
      <c r="H102" s="3"/>
    </row>
    <row r="103" spans="1:8" x14ac:dyDescent="0.2">
      <c r="A103" s="3"/>
      <c r="B103" s="3"/>
      <c r="C103" s="3"/>
      <c r="D103" s="3"/>
      <c r="E103" s="3"/>
      <c r="F103" s="3"/>
      <c r="G103" s="3"/>
      <c r="H103" s="3"/>
    </row>
    <row r="104" spans="1:8" x14ac:dyDescent="0.2">
      <c r="A104" s="3"/>
      <c r="B104" s="3"/>
      <c r="C104" s="3"/>
      <c r="D104" s="3"/>
      <c r="E104" s="3"/>
      <c r="F104" s="3"/>
      <c r="G104" s="3"/>
      <c r="H104" s="3"/>
    </row>
    <row r="105" spans="1:8" x14ac:dyDescent="0.2">
      <c r="A105" s="3"/>
      <c r="B105" s="3"/>
      <c r="C105" s="3"/>
      <c r="D105" s="3"/>
      <c r="E105" s="3"/>
      <c r="F105" s="3"/>
      <c r="G105" s="3"/>
      <c r="H105" s="3"/>
    </row>
    <row r="106" spans="1:8" x14ac:dyDescent="0.2">
      <c r="A106" s="3"/>
      <c r="B106" s="3"/>
      <c r="C106" s="3"/>
      <c r="D106" s="3"/>
      <c r="E106" s="3"/>
      <c r="F106" s="3"/>
      <c r="G106" s="3"/>
      <c r="H106" s="3"/>
    </row>
    <row r="107" spans="1:8" x14ac:dyDescent="0.2">
      <c r="A107" s="3"/>
      <c r="B107" s="3"/>
      <c r="C107" s="3"/>
      <c r="D107" s="3"/>
      <c r="E107" s="3"/>
      <c r="F107" s="3"/>
      <c r="G107" s="3"/>
      <c r="H107" s="3"/>
    </row>
  </sheetData>
  <mergeCells count="19">
    <mergeCell ref="A6:A56"/>
    <mergeCell ref="B1:G1"/>
    <mergeCell ref="A2:A5"/>
    <mergeCell ref="B2:B5"/>
    <mergeCell ref="C2:C5"/>
    <mergeCell ref="D2:G2"/>
    <mergeCell ref="E3:G3"/>
    <mergeCell ref="D4:D5"/>
    <mergeCell ref="E4:E5"/>
    <mergeCell ref="F4:F5"/>
    <mergeCell ref="G4:G5"/>
    <mergeCell ref="H1:H2"/>
    <mergeCell ref="S7:S8"/>
    <mergeCell ref="B83:C83"/>
    <mergeCell ref="B82:C82"/>
    <mergeCell ref="L7:N7"/>
    <mergeCell ref="O7:Q7"/>
    <mergeCell ref="R7:R8"/>
    <mergeCell ref="B58:C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topLeftCell="A37" workbookViewId="0">
      <selection activeCell="C81" sqref="C81"/>
    </sheetView>
  </sheetViews>
  <sheetFormatPr defaultRowHeight="12.75" x14ac:dyDescent="0.2"/>
  <cols>
    <col min="1" max="1" width="4.42578125" style="1" customWidth="1"/>
    <col min="2" max="2" width="6.5703125" style="2" customWidth="1"/>
    <col min="3" max="3" width="19.5703125" style="1" bestFit="1" customWidth="1"/>
    <col min="4" max="4" width="8.85546875" style="1" customWidth="1"/>
    <col min="5" max="5" width="8.5703125" style="1" customWidth="1"/>
    <col min="6" max="6" width="7.7109375" style="1" customWidth="1"/>
    <col min="7" max="7" width="9.7109375" style="1" customWidth="1"/>
    <col min="8" max="8" width="24.5703125" style="5" customWidth="1"/>
    <col min="9" max="9" width="11.85546875" style="3" customWidth="1"/>
    <col min="10" max="10" width="9.140625" style="3" customWidth="1"/>
    <col min="11" max="11" width="26.42578125" style="3" customWidth="1"/>
    <col min="12" max="12" width="8.5703125" style="3" customWidth="1"/>
    <col min="13" max="17" width="9.140625" style="3"/>
    <col min="18" max="18" width="10.140625" style="3" customWidth="1"/>
    <col min="19" max="20" width="9.42578125" style="3" customWidth="1"/>
    <col min="21" max="21" width="10.5703125" style="3" customWidth="1"/>
    <col min="22" max="22" width="9.140625" style="3"/>
    <col min="23" max="23" width="10.5703125" style="3" customWidth="1"/>
    <col min="24" max="16384" width="9.140625" style="3"/>
  </cols>
  <sheetData>
    <row r="1" spans="1:23" ht="18" x14ac:dyDescent="0.2">
      <c r="A1" s="112"/>
      <c r="B1" s="233" t="s">
        <v>4</v>
      </c>
      <c r="C1" s="234"/>
      <c r="D1" s="234"/>
      <c r="E1" s="234"/>
      <c r="F1" s="234"/>
      <c r="G1" s="235"/>
      <c r="H1" s="216" t="s">
        <v>134</v>
      </c>
    </row>
    <row r="2" spans="1:23" ht="19.5" customHeight="1" thickBot="1" x14ac:dyDescent="0.25">
      <c r="A2" s="236"/>
      <c r="B2" s="238" t="s">
        <v>0</v>
      </c>
      <c r="C2" s="240" t="s">
        <v>1</v>
      </c>
      <c r="D2" s="242" t="s">
        <v>2</v>
      </c>
      <c r="E2" s="242"/>
      <c r="F2" s="242"/>
      <c r="G2" s="243"/>
      <c r="H2" s="217"/>
    </row>
    <row r="3" spans="1:23" ht="13.5" hidden="1" thickBot="1" x14ac:dyDescent="0.25">
      <c r="A3" s="237"/>
      <c r="B3" s="239"/>
      <c r="C3" s="241"/>
      <c r="D3" s="113"/>
      <c r="E3" s="244"/>
      <c r="F3" s="244"/>
      <c r="G3" s="245"/>
      <c r="H3" s="114"/>
    </row>
    <row r="4" spans="1:23" ht="15.75" thickBot="1" x14ac:dyDescent="0.3">
      <c r="A4" s="237"/>
      <c r="B4" s="239"/>
      <c r="C4" s="241"/>
      <c r="D4" s="246" t="s">
        <v>3</v>
      </c>
      <c r="E4" s="248" t="s">
        <v>8</v>
      </c>
      <c r="F4" s="246" t="s">
        <v>9</v>
      </c>
      <c r="G4" s="246" t="s">
        <v>10</v>
      </c>
      <c r="H4" s="114"/>
      <c r="I4" s="175"/>
      <c r="J4" s="153"/>
      <c r="L4" s="39"/>
      <c r="M4" s="222" t="s">
        <v>32</v>
      </c>
      <c r="N4" s="223"/>
      <c r="O4" s="251"/>
      <c r="P4" s="251"/>
      <c r="Q4" s="251"/>
      <c r="R4" s="224"/>
      <c r="S4" s="225" t="s">
        <v>21</v>
      </c>
      <c r="T4" s="226"/>
      <c r="U4" s="227"/>
      <c r="V4" s="228" t="s">
        <v>22</v>
      </c>
      <c r="W4" s="218" t="s">
        <v>23</v>
      </c>
    </row>
    <row r="5" spans="1:23" ht="51.75" thickBot="1" x14ac:dyDescent="0.25">
      <c r="A5" s="237"/>
      <c r="B5" s="239"/>
      <c r="C5" s="241"/>
      <c r="D5" s="247" t="s">
        <v>3</v>
      </c>
      <c r="E5" s="249"/>
      <c r="F5" s="247"/>
      <c r="G5" s="247"/>
      <c r="H5" s="114" t="s">
        <v>135</v>
      </c>
      <c r="K5" s="4"/>
      <c r="L5" s="66" t="s">
        <v>43</v>
      </c>
      <c r="M5" s="74" t="s">
        <v>24</v>
      </c>
      <c r="N5" s="67" t="s">
        <v>25</v>
      </c>
      <c r="O5" s="68" t="s">
        <v>44</v>
      </c>
      <c r="P5" s="76" t="s">
        <v>45</v>
      </c>
      <c r="Q5" s="69" t="s">
        <v>46</v>
      </c>
      <c r="R5" s="25" t="s">
        <v>26</v>
      </c>
      <c r="S5" s="92" t="s">
        <v>27</v>
      </c>
      <c r="T5" s="93" t="s">
        <v>28</v>
      </c>
      <c r="U5" s="94" t="s">
        <v>29</v>
      </c>
      <c r="V5" s="229"/>
      <c r="W5" s="219"/>
    </row>
    <row r="6" spans="1:23" s="17" customFormat="1" x14ac:dyDescent="0.2">
      <c r="A6" s="232"/>
      <c r="B6" s="121" t="s">
        <v>33</v>
      </c>
      <c r="C6" s="122" t="s">
        <v>18</v>
      </c>
      <c r="D6" s="123">
        <v>5.6</v>
      </c>
      <c r="E6" s="123"/>
      <c r="F6" s="123"/>
      <c r="G6" s="123">
        <v>5.6</v>
      </c>
      <c r="H6" s="124" t="s">
        <v>17</v>
      </c>
      <c r="J6" s="151" t="s">
        <v>127</v>
      </c>
      <c r="K6" s="26" t="s">
        <v>42</v>
      </c>
      <c r="L6" s="70">
        <f>SUMIFS($E$6:$E$13,$H$6:$H$13,K6)</f>
        <v>115.69999999999999</v>
      </c>
      <c r="M6" s="58">
        <f>SUMIFS($E$15:$E$41,$H$15:$H$41,K6)</f>
        <v>203</v>
      </c>
      <c r="N6" s="64">
        <f>SUMIFS($E$43:$E$60,$H$43:$H$60,K6)</f>
        <v>251.9</v>
      </c>
      <c r="O6" s="27">
        <f>SUMIFS($E$62:$E$76,$H$62:$H$76,K6)</f>
        <v>169.39999999999998</v>
      </c>
      <c r="P6" s="158">
        <f t="shared" ref="P6:P13" si="0">SUMIFS($E$78:$E$96,$H$78:$H$96,K6)</f>
        <v>76.589999999999989</v>
      </c>
      <c r="Q6" s="27">
        <f t="shared" ref="Q6:Q13" si="1">SUMIFS($E$98:$E$109,$H$98:$H$109,K6)</f>
        <v>91.7</v>
      </c>
      <c r="R6" s="160">
        <f>SUM(L6:Q6)</f>
        <v>908.29000000000008</v>
      </c>
      <c r="S6" s="171">
        <f t="shared" ref="S6:S12" si="2">L6/$L$14*L$16+M6/$M$14*$M$16+O6/$O$14*$O$16+P6/$P$14*$P$16+Q6/$Q$14*$Q$16+N6/$N$14*$N$16</f>
        <v>143.12210224727551</v>
      </c>
      <c r="T6" s="170">
        <f>R6/$R$14*R$17</f>
        <v>118.82000283768444</v>
      </c>
      <c r="U6" s="169">
        <f>SUM(S6:T6)</f>
        <v>261.94210508495996</v>
      </c>
      <c r="V6" s="163">
        <f t="shared" ref="V6:V13" si="3">R6+U6</f>
        <v>1170.23210508496</v>
      </c>
      <c r="W6" s="28">
        <f t="shared" ref="W6:W13" si="4">R6/$R$14</f>
        <v>0.85914680287552014</v>
      </c>
    </row>
    <row r="7" spans="1:23" s="17" customFormat="1" x14ac:dyDescent="0.2">
      <c r="A7" s="232"/>
      <c r="B7" s="116" t="s">
        <v>35</v>
      </c>
      <c r="C7" s="19" t="s">
        <v>5</v>
      </c>
      <c r="D7" s="20">
        <v>4.3</v>
      </c>
      <c r="E7" s="20"/>
      <c r="F7" s="20">
        <v>4.3</v>
      </c>
      <c r="G7" s="20"/>
      <c r="H7" s="54" t="s">
        <v>17</v>
      </c>
      <c r="J7" s="151" t="s">
        <v>128</v>
      </c>
      <c r="K7" s="29" t="s">
        <v>113</v>
      </c>
      <c r="L7" s="71">
        <f>SUMIFS($E$6:$E$13,$H$6:$H$13,K7)</f>
        <v>0</v>
      </c>
      <c r="M7" s="57">
        <f t="shared" ref="M7:M13" si="5">SUMIFS($E$15:$E$41,$H$15:$H$41,K7)</f>
        <v>0</v>
      </c>
      <c r="N7" s="63">
        <f t="shared" ref="N7:N13" si="6">SUMIFS($E$43:$E$60,$H$43:$H$60,K7)</f>
        <v>0</v>
      </c>
      <c r="O7" s="30">
        <f t="shared" ref="O7:O13" si="7">SUMIFS($E$62:$E$76,$H$62:$H$76,K7)</f>
        <v>0</v>
      </c>
      <c r="P7" s="63">
        <f t="shared" si="0"/>
        <v>40.599999999999994</v>
      </c>
      <c r="Q7" s="30">
        <f t="shared" si="1"/>
        <v>0</v>
      </c>
      <c r="R7" s="77">
        <f t="shared" ref="R7:R11" si="8">SUM(L7:Q7)</f>
        <v>40.599999999999994</v>
      </c>
      <c r="S7" s="83">
        <f t="shared" si="2"/>
        <v>9.0774484536082465</v>
      </c>
      <c r="T7" s="79">
        <f t="shared" ref="T7:T13" si="9">R7/$R$14*R$17</f>
        <v>5.3111804767309865</v>
      </c>
      <c r="U7" s="82">
        <f t="shared" ref="U7:U13" si="10">SUM(S7:T7)</f>
        <v>14.388628930339234</v>
      </c>
      <c r="V7" s="56">
        <f t="shared" si="3"/>
        <v>54.988628930339232</v>
      </c>
      <c r="W7" s="31">
        <f t="shared" si="4"/>
        <v>3.8403329549754055E-2</v>
      </c>
    </row>
    <row r="8" spans="1:23" s="17" customFormat="1" x14ac:dyDescent="0.2">
      <c r="A8" s="181"/>
      <c r="B8" s="115" t="s">
        <v>36</v>
      </c>
      <c r="C8" s="19" t="s">
        <v>6</v>
      </c>
      <c r="D8" s="20">
        <v>16.600000000000001</v>
      </c>
      <c r="E8" s="20">
        <v>16.600000000000001</v>
      </c>
      <c r="F8" s="14"/>
      <c r="G8" s="16"/>
      <c r="H8" s="21" t="s">
        <v>42</v>
      </c>
      <c r="J8" s="151" t="s">
        <v>129</v>
      </c>
      <c r="K8" s="29" t="s">
        <v>114</v>
      </c>
      <c r="L8" s="71">
        <f t="shared" ref="L8:L13" si="11">SUMIFS($E$6:$E$13,$H$6:$H$13,K8)</f>
        <v>0</v>
      </c>
      <c r="M8" s="57">
        <f t="shared" si="5"/>
        <v>0</v>
      </c>
      <c r="N8" s="63">
        <f t="shared" si="6"/>
        <v>0</v>
      </c>
      <c r="O8" s="30">
        <f t="shared" si="7"/>
        <v>0</v>
      </c>
      <c r="P8" s="63">
        <f t="shared" si="0"/>
        <v>25.700000000000003</v>
      </c>
      <c r="Q8" s="30">
        <f t="shared" si="1"/>
        <v>0</v>
      </c>
      <c r="R8" s="77">
        <f t="shared" si="8"/>
        <v>25.700000000000003</v>
      </c>
      <c r="S8" s="83">
        <f t="shared" si="2"/>
        <v>5.7460695876288677</v>
      </c>
      <c r="T8" s="79">
        <f t="shared" si="9"/>
        <v>3.3620034052213392</v>
      </c>
      <c r="U8" s="82">
        <f t="shared" si="10"/>
        <v>9.1080729928502073</v>
      </c>
      <c r="V8" s="56">
        <f t="shared" si="3"/>
        <v>34.808072992850214</v>
      </c>
      <c r="W8" s="31">
        <f t="shared" si="4"/>
        <v>2.4309496783957621E-2</v>
      </c>
    </row>
    <row r="9" spans="1:23" s="17" customFormat="1" x14ac:dyDescent="0.2">
      <c r="A9" s="232"/>
      <c r="B9" s="116" t="s">
        <v>37</v>
      </c>
      <c r="C9" s="19" t="s">
        <v>18</v>
      </c>
      <c r="D9" s="15">
        <v>3</v>
      </c>
      <c r="E9" s="15"/>
      <c r="F9" s="15"/>
      <c r="G9" s="16">
        <v>3</v>
      </c>
      <c r="H9" s="21" t="s">
        <v>17</v>
      </c>
      <c r="J9" s="151" t="s">
        <v>130</v>
      </c>
      <c r="K9" s="44" t="s">
        <v>137</v>
      </c>
      <c r="L9" s="71">
        <f>SUMIFS($E$6:$E$13,$H$6:$H$13,K9)</f>
        <v>0</v>
      </c>
      <c r="M9" s="57">
        <f t="shared" si="5"/>
        <v>0</v>
      </c>
      <c r="N9" s="63">
        <f t="shared" si="6"/>
        <v>13.9</v>
      </c>
      <c r="O9" s="30">
        <f t="shared" si="7"/>
        <v>0</v>
      </c>
      <c r="P9" s="63">
        <f t="shared" si="0"/>
        <v>0</v>
      </c>
      <c r="Q9" s="30">
        <f t="shared" si="1"/>
        <v>0</v>
      </c>
      <c r="R9" s="77">
        <f t="shared" si="8"/>
        <v>13.9</v>
      </c>
      <c r="S9" s="83">
        <f t="shared" si="2"/>
        <v>1.9974239602731225</v>
      </c>
      <c r="T9" s="79">
        <f t="shared" si="9"/>
        <v>1.8183598183881948</v>
      </c>
      <c r="U9" s="82">
        <f t="shared" si="10"/>
        <v>3.8157837786613173</v>
      </c>
      <c r="V9" s="56">
        <f t="shared" si="3"/>
        <v>17.715783778661319</v>
      </c>
      <c r="W9" s="31">
        <f t="shared" si="4"/>
        <v>1.3147937949300035E-2</v>
      </c>
    </row>
    <row r="10" spans="1:23" s="17" customFormat="1" ht="25.5" x14ac:dyDescent="0.2">
      <c r="A10" s="232"/>
      <c r="B10" s="115" t="s">
        <v>38</v>
      </c>
      <c r="C10" s="19" t="s">
        <v>15</v>
      </c>
      <c r="D10" s="20">
        <v>18.7</v>
      </c>
      <c r="E10" s="20">
        <v>18.7</v>
      </c>
      <c r="F10" s="15"/>
      <c r="G10" s="16"/>
      <c r="H10" s="21" t="s">
        <v>42</v>
      </c>
      <c r="J10" s="151" t="s">
        <v>131</v>
      </c>
      <c r="K10" s="44" t="s">
        <v>115</v>
      </c>
      <c r="L10" s="71">
        <f t="shared" si="11"/>
        <v>0</v>
      </c>
      <c r="M10" s="57">
        <f t="shared" si="5"/>
        <v>0</v>
      </c>
      <c r="N10" s="63">
        <f>SUMIFS($E$43:$E$60,$H$43:$H$60,K10)</f>
        <v>12</v>
      </c>
      <c r="O10" s="30">
        <f t="shared" si="7"/>
        <v>0</v>
      </c>
      <c r="P10" s="63">
        <f t="shared" si="0"/>
        <v>0</v>
      </c>
      <c r="Q10" s="30">
        <f t="shared" si="1"/>
        <v>0</v>
      </c>
      <c r="R10" s="77">
        <f t="shared" si="8"/>
        <v>12</v>
      </c>
      <c r="S10" s="83">
        <f t="shared" si="2"/>
        <v>1.7243947858473001</v>
      </c>
      <c r="T10" s="79">
        <f t="shared" si="9"/>
        <v>1.5698070374574344</v>
      </c>
      <c r="U10" s="82">
        <f t="shared" si="10"/>
        <v>3.2942018233047348</v>
      </c>
      <c r="V10" s="56">
        <f t="shared" si="3"/>
        <v>15.294201823304736</v>
      </c>
      <c r="W10" s="31">
        <f t="shared" si="4"/>
        <v>1.1350737797956863E-2</v>
      </c>
    </row>
    <row r="11" spans="1:23" s="17" customFormat="1" x14ac:dyDescent="0.2">
      <c r="A11" s="232"/>
      <c r="B11" s="116" t="s">
        <v>39</v>
      </c>
      <c r="C11" s="19" t="s">
        <v>34</v>
      </c>
      <c r="D11" s="15">
        <v>10.6</v>
      </c>
      <c r="E11" s="15"/>
      <c r="F11" s="15"/>
      <c r="G11" s="176">
        <v>10.6</v>
      </c>
      <c r="H11" s="54" t="s">
        <v>17</v>
      </c>
      <c r="J11" s="151" t="s">
        <v>132</v>
      </c>
      <c r="K11" s="29" t="s">
        <v>116</v>
      </c>
      <c r="L11" s="71">
        <f t="shared" si="11"/>
        <v>0</v>
      </c>
      <c r="M11" s="57">
        <f t="shared" si="5"/>
        <v>0</v>
      </c>
      <c r="N11" s="63">
        <f t="shared" si="6"/>
        <v>0</v>
      </c>
      <c r="O11" s="30">
        <f t="shared" si="7"/>
        <v>0</v>
      </c>
      <c r="P11" s="159">
        <f t="shared" si="0"/>
        <v>3.11</v>
      </c>
      <c r="Q11" s="30">
        <f t="shared" si="1"/>
        <v>0</v>
      </c>
      <c r="R11" s="161">
        <f t="shared" si="8"/>
        <v>3.11</v>
      </c>
      <c r="S11" s="83">
        <f t="shared" si="2"/>
        <v>0.6953414948453609</v>
      </c>
      <c r="T11" s="79">
        <f t="shared" si="9"/>
        <v>0.40684165720771842</v>
      </c>
      <c r="U11" s="169">
        <f t="shared" si="10"/>
        <v>1.1021831520530794</v>
      </c>
      <c r="V11" s="164">
        <f t="shared" si="3"/>
        <v>4.212183152053079</v>
      </c>
      <c r="W11" s="31">
        <f t="shared" si="4"/>
        <v>2.9417328793038206E-3</v>
      </c>
    </row>
    <row r="12" spans="1:23" s="17" customFormat="1" ht="13.5" thickBot="1" x14ac:dyDescent="0.25">
      <c r="A12" s="232"/>
      <c r="B12" s="115" t="s">
        <v>40</v>
      </c>
      <c r="C12" s="19" t="s">
        <v>15</v>
      </c>
      <c r="D12" s="20">
        <v>41.4</v>
      </c>
      <c r="E12" s="20">
        <v>41.4</v>
      </c>
      <c r="F12" s="15"/>
      <c r="G12" s="16"/>
      <c r="H12" s="21" t="s">
        <v>42</v>
      </c>
      <c r="J12" s="151" t="s">
        <v>133</v>
      </c>
      <c r="K12" s="29" t="s">
        <v>117</v>
      </c>
      <c r="L12" s="72">
        <f>SUMIFS($E$6:$E$13,$H$6:$H$13,K12)</f>
        <v>0</v>
      </c>
      <c r="M12" s="61">
        <f t="shared" si="5"/>
        <v>0</v>
      </c>
      <c r="N12" s="65">
        <f t="shared" si="6"/>
        <v>0</v>
      </c>
      <c r="O12" s="62">
        <f t="shared" si="7"/>
        <v>0</v>
      </c>
      <c r="P12" s="155">
        <f t="shared" si="0"/>
        <v>9.1999999999999993</v>
      </c>
      <c r="Q12" s="62">
        <f t="shared" si="1"/>
        <v>0</v>
      </c>
      <c r="R12" s="78">
        <f>SUM(L12:Q12)</f>
        <v>9.1999999999999993</v>
      </c>
      <c r="S12" s="84">
        <f t="shared" si="2"/>
        <v>2.0569587628865982</v>
      </c>
      <c r="T12" s="85">
        <f t="shared" si="9"/>
        <v>1.2035187287173663</v>
      </c>
      <c r="U12" s="86">
        <f t="shared" si="10"/>
        <v>3.2604774916039645</v>
      </c>
      <c r="V12" s="56">
        <f t="shared" si="3"/>
        <v>12.460477491603964</v>
      </c>
      <c r="W12" s="31">
        <f t="shared" si="4"/>
        <v>8.702232311766929E-3</v>
      </c>
    </row>
    <row r="13" spans="1:23" s="17" customFormat="1" ht="13.5" thickBot="1" x14ac:dyDescent="0.25">
      <c r="A13" s="232"/>
      <c r="B13" s="117" t="s">
        <v>41</v>
      </c>
      <c r="C13" s="118" t="s">
        <v>15</v>
      </c>
      <c r="D13" s="119">
        <v>39</v>
      </c>
      <c r="E13" s="119">
        <v>39</v>
      </c>
      <c r="F13" s="119"/>
      <c r="G13" s="120"/>
      <c r="H13" s="111" t="s">
        <v>42</v>
      </c>
      <c r="J13" s="152"/>
      <c r="K13" s="32" t="s">
        <v>20</v>
      </c>
      <c r="L13" s="147">
        <f t="shared" si="11"/>
        <v>0</v>
      </c>
      <c r="M13" s="148">
        <f t="shared" si="5"/>
        <v>0</v>
      </c>
      <c r="N13" s="149">
        <f t="shared" si="6"/>
        <v>44.4</v>
      </c>
      <c r="O13" s="150">
        <f t="shared" si="7"/>
        <v>0</v>
      </c>
      <c r="P13" s="149">
        <f t="shared" si="0"/>
        <v>0</v>
      </c>
      <c r="Q13" s="150">
        <f t="shared" si="1"/>
        <v>0</v>
      </c>
      <c r="R13" s="81">
        <f>SUM(L13:Q13)</f>
        <v>44.4</v>
      </c>
      <c r="S13" s="87">
        <f t="shared" ref="S13" si="12">M13/$M$14*M$16+N13/$N$14*$N$16</f>
        <v>6.38026070763501</v>
      </c>
      <c r="T13" s="88">
        <f t="shared" si="9"/>
        <v>5.8082860385925068</v>
      </c>
      <c r="U13" s="89">
        <f t="shared" si="10"/>
        <v>12.188546746227516</v>
      </c>
      <c r="V13" s="80">
        <f t="shared" si="3"/>
        <v>56.588546746227514</v>
      </c>
      <c r="W13" s="33">
        <f t="shared" si="4"/>
        <v>4.1997729852440394E-2</v>
      </c>
    </row>
    <row r="14" spans="1:23" s="17" customFormat="1" ht="13.5" thickBot="1" x14ac:dyDescent="0.25">
      <c r="A14" s="232"/>
      <c r="B14" s="230" t="s">
        <v>112</v>
      </c>
      <c r="C14" s="231"/>
      <c r="D14" s="24">
        <f>SUM(D6:D13)</f>
        <v>139.19999999999999</v>
      </c>
      <c r="E14" s="24">
        <f>SUM(E6:E13)</f>
        <v>115.69999999999999</v>
      </c>
      <c r="F14" s="24">
        <f>SUM(F6:F13)</f>
        <v>4.3</v>
      </c>
      <c r="G14" s="24">
        <f>SUM(G6:G13)</f>
        <v>19.2</v>
      </c>
      <c r="H14" s="96"/>
      <c r="J14" s="152"/>
      <c r="K14" s="34" t="s">
        <v>30</v>
      </c>
      <c r="L14" s="35">
        <f t="shared" ref="L14:U14" si="13">SUM(L6:L13)</f>
        <v>115.69999999999999</v>
      </c>
      <c r="M14" s="35">
        <f t="shared" si="13"/>
        <v>203</v>
      </c>
      <c r="N14" s="75">
        <f t="shared" si="13"/>
        <v>322.2</v>
      </c>
      <c r="O14" s="35">
        <f t="shared" si="13"/>
        <v>169.39999999999998</v>
      </c>
      <c r="P14" s="75">
        <f t="shared" si="13"/>
        <v>155.19999999999999</v>
      </c>
      <c r="Q14" s="36">
        <f t="shared" si="13"/>
        <v>91.7</v>
      </c>
      <c r="R14" s="162">
        <f t="shared" si="13"/>
        <v>1057.2000000000003</v>
      </c>
      <c r="S14" s="73">
        <f t="shared" si="13"/>
        <v>170.80000000000004</v>
      </c>
      <c r="T14" s="90">
        <f t="shared" si="13"/>
        <v>138.29999999999998</v>
      </c>
      <c r="U14" s="91">
        <f t="shared" si="13"/>
        <v>309.10000000000008</v>
      </c>
      <c r="V14" s="165">
        <f>SUM(V6:V13)</f>
        <v>1366.3000000000002</v>
      </c>
      <c r="W14" s="36"/>
    </row>
    <row r="15" spans="1:23" s="17" customFormat="1" ht="13.5" thickBot="1" x14ac:dyDescent="0.25">
      <c r="A15" s="232"/>
      <c r="B15" s="121" t="s">
        <v>47</v>
      </c>
      <c r="C15" s="122" t="s">
        <v>59</v>
      </c>
      <c r="D15" s="123">
        <v>1.7</v>
      </c>
      <c r="E15" s="123"/>
      <c r="F15" s="123">
        <v>1.7</v>
      </c>
      <c r="G15" s="125"/>
      <c r="H15" s="154" t="s">
        <v>17</v>
      </c>
      <c r="I15" s="18"/>
      <c r="K15" s="3"/>
      <c r="L15" s="3"/>
      <c r="M15" s="3"/>
      <c r="N15" s="3"/>
      <c r="O15" s="3"/>
      <c r="P15" s="3"/>
      <c r="Q15" s="3"/>
      <c r="R15" s="37"/>
      <c r="S15" s="3"/>
      <c r="T15" s="3"/>
      <c r="U15" s="3"/>
      <c r="V15" s="37"/>
      <c r="W15" s="38"/>
    </row>
    <row r="16" spans="1:23" s="17" customFormat="1" x14ac:dyDescent="0.2">
      <c r="A16" s="232"/>
      <c r="B16" s="105" t="s">
        <v>48</v>
      </c>
      <c r="C16" s="47" t="s">
        <v>60</v>
      </c>
      <c r="D16" s="8">
        <v>6.2</v>
      </c>
      <c r="E16" s="8">
        <v>6.2</v>
      </c>
      <c r="F16" s="6"/>
      <c r="G16" s="7"/>
      <c r="H16" s="21" t="s">
        <v>42</v>
      </c>
      <c r="I16" s="18"/>
      <c r="K16" s="39" t="s">
        <v>12</v>
      </c>
      <c r="L16" s="70">
        <f t="shared" ref="L16" si="14">SUMIFS($E$6:$E$13,$H$6:$H$13,K16)</f>
        <v>0</v>
      </c>
      <c r="M16" s="58">
        <f t="shared" ref="M16:M17" si="15">SUMIFS($E$15:$E$41,$H$15:$H$41,K16)</f>
        <v>27.799999999999997</v>
      </c>
      <c r="N16" s="64">
        <f t="shared" ref="N16:N17" si="16">SUMIFS($E$43:$E$60,$H$43:$H$60,K16)</f>
        <v>46.300000000000004</v>
      </c>
      <c r="O16" s="27">
        <f t="shared" ref="O16:O17" si="17">SUMIFS($E$62:$E$76,$H$62:$H$76,K16)</f>
        <v>27</v>
      </c>
      <c r="P16" s="64">
        <f t="shared" ref="P16:P17" si="18">SUMIFS($E$78:$E$96,$H$78:$H$96,K16)</f>
        <v>34.700000000000003</v>
      </c>
      <c r="Q16" s="59">
        <f t="shared" ref="Q16:Q17" si="19">SUMIFS($E$98:$E$109,$H$98:$H$109,K16)</f>
        <v>35</v>
      </c>
      <c r="R16" s="167">
        <f>SUM(L16:Q16)</f>
        <v>170.8</v>
      </c>
      <c r="S16" s="37"/>
      <c r="T16" s="3"/>
      <c r="U16" s="3"/>
      <c r="V16" s="3"/>
      <c r="W16" s="3"/>
    </row>
    <row r="17" spans="1:23" s="17" customFormat="1" ht="13.5" thickBot="1" x14ac:dyDescent="0.25">
      <c r="A17" s="181"/>
      <c r="B17" s="104" t="s">
        <v>49</v>
      </c>
      <c r="C17" s="47" t="s">
        <v>60</v>
      </c>
      <c r="D17" s="8">
        <v>8.6999999999999993</v>
      </c>
      <c r="E17" s="8">
        <v>8.6999999999999993</v>
      </c>
      <c r="F17" s="6"/>
      <c r="G17" s="7"/>
      <c r="H17" s="21" t="s">
        <v>42</v>
      </c>
      <c r="K17" s="42" t="s">
        <v>31</v>
      </c>
      <c r="L17" s="71">
        <f>SUMIFS($E$6:$E$13,$H$6:$H$13,K17)</f>
        <v>0</v>
      </c>
      <c r="M17" s="57">
        <f t="shared" si="15"/>
        <v>63.699999999999996</v>
      </c>
      <c r="N17" s="63">
        <f t="shared" si="16"/>
        <v>0</v>
      </c>
      <c r="O17" s="30">
        <f t="shared" si="17"/>
        <v>0</v>
      </c>
      <c r="P17" s="63">
        <f t="shared" si="18"/>
        <v>1.4</v>
      </c>
      <c r="Q17" s="60">
        <f t="shared" si="19"/>
        <v>73.2</v>
      </c>
      <c r="R17" s="168">
        <f>SUM(L17:Q17)</f>
        <v>138.30000000000001</v>
      </c>
      <c r="S17" s="3"/>
      <c r="T17" s="3"/>
      <c r="U17" s="3"/>
      <c r="V17" s="3"/>
      <c r="W17" s="3"/>
    </row>
    <row r="18" spans="1:23" s="17" customFormat="1" ht="13.5" thickBot="1" x14ac:dyDescent="0.25">
      <c r="A18" s="181"/>
      <c r="B18" s="105" t="s">
        <v>50</v>
      </c>
      <c r="C18" s="47" t="s">
        <v>59</v>
      </c>
      <c r="D18" s="8">
        <v>2.7</v>
      </c>
      <c r="E18" s="8">
        <v>2.7</v>
      </c>
      <c r="F18" s="6"/>
      <c r="G18" s="7"/>
      <c r="H18" s="21" t="s">
        <v>42</v>
      </c>
      <c r="K18" s="40" t="s">
        <v>3</v>
      </c>
      <c r="L18" s="41"/>
      <c r="M18" s="41"/>
      <c r="N18" s="41"/>
      <c r="O18" s="41"/>
      <c r="P18" s="41"/>
      <c r="Q18" s="41"/>
      <c r="R18" s="166">
        <f>SUM(R16:R17)</f>
        <v>309.10000000000002</v>
      </c>
      <c r="S18" s="3"/>
      <c r="T18" s="3"/>
      <c r="U18" s="3"/>
      <c r="V18" s="3"/>
      <c r="W18" s="3"/>
    </row>
    <row r="19" spans="1:23" s="17" customFormat="1" x14ac:dyDescent="0.2">
      <c r="A19" s="22"/>
      <c r="B19" s="104" t="s">
        <v>51</v>
      </c>
      <c r="C19" s="47" t="s">
        <v>61</v>
      </c>
      <c r="D19" s="8">
        <v>4.9000000000000004</v>
      </c>
      <c r="E19" s="8">
        <v>4.9000000000000004</v>
      </c>
      <c r="F19" s="6"/>
      <c r="G19" s="7"/>
      <c r="H19" s="21" t="s">
        <v>42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17" customFormat="1" x14ac:dyDescent="0.2">
      <c r="A20" s="22"/>
      <c r="B20" s="105" t="s">
        <v>52</v>
      </c>
      <c r="C20" s="47" t="s">
        <v>6</v>
      </c>
      <c r="D20" s="8">
        <v>17.899999999999999</v>
      </c>
      <c r="E20" s="8">
        <v>17.899999999999999</v>
      </c>
      <c r="F20" s="6"/>
      <c r="G20" s="7"/>
      <c r="H20" s="21" t="s">
        <v>42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">
      <c r="A21" s="23"/>
      <c r="B21" s="105" t="s">
        <v>53</v>
      </c>
      <c r="C21" s="47" t="s">
        <v>7</v>
      </c>
      <c r="D21" s="8">
        <v>5.7</v>
      </c>
      <c r="E21" s="8">
        <v>5.7</v>
      </c>
      <c r="F21" s="6"/>
      <c r="G21" s="7"/>
      <c r="H21" s="21" t="s">
        <v>42</v>
      </c>
      <c r="J21" s="173"/>
      <c r="K21" s="4"/>
      <c r="L21" s="4"/>
      <c r="M21" s="4"/>
      <c r="N21" s="4"/>
      <c r="O21" s="4"/>
      <c r="P21" s="4"/>
    </row>
    <row r="22" spans="1:23" ht="47.25" customHeight="1" x14ac:dyDescent="0.2">
      <c r="A22" s="23"/>
      <c r="B22" s="104" t="s">
        <v>54</v>
      </c>
      <c r="C22" s="47" t="s">
        <v>7</v>
      </c>
      <c r="D22" s="8">
        <v>10.7</v>
      </c>
      <c r="E22" s="8">
        <v>10.7</v>
      </c>
      <c r="F22" s="6"/>
      <c r="G22" s="7"/>
      <c r="H22" s="21" t="s">
        <v>42</v>
      </c>
      <c r="J22" s="184"/>
      <c r="K22" s="184"/>
      <c r="L22" s="184"/>
      <c r="M22" s="184"/>
      <c r="N22" s="184"/>
      <c r="O22" s="184"/>
      <c r="P22" s="250"/>
      <c r="T22" s="153"/>
      <c r="U22" s="153"/>
      <c r="V22" s="153"/>
    </row>
    <row r="23" spans="1:23" x14ac:dyDescent="0.2">
      <c r="A23" s="23"/>
      <c r="B23" s="105" t="s">
        <v>55</v>
      </c>
      <c r="C23" s="47" t="s">
        <v>62</v>
      </c>
      <c r="D23" s="8">
        <v>3.9</v>
      </c>
      <c r="E23" s="8">
        <v>3.9</v>
      </c>
      <c r="F23" s="6"/>
      <c r="G23" s="7"/>
      <c r="H23" s="9" t="s">
        <v>31</v>
      </c>
      <c r="J23" s="184"/>
      <c r="K23" s="184"/>
      <c r="L23" s="184"/>
      <c r="M23" s="184"/>
      <c r="N23" s="184"/>
      <c r="O23" s="184"/>
      <c r="P23" s="250"/>
      <c r="R23" s="4"/>
      <c r="S23" s="4"/>
      <c r="T23" s="4"/>
      <c r="U23" s="4"/>
      <c r="V23" s="4"/>
      <c r="W23" s="4"/>
    </row>
    <row r="24" spans="1:23" x14ac:dyDescent="0.2">
      <c r="A24" s="23"/>
      <c r="B24" s="104" t="s">
        <v>56</v>
      </c>
      <c r="C24" s="47" t="s">
        <v>63</v>
      </c>
      <c r="D24" s="8">
        <v>59.8</v>
      </c>
      <c r="E24" s="8">
        <v>59.8</v>
      </c>
      <c r="F24" s="6"/>
      <c r="G24" s="7"/>
      <c r="H24" s="9" t="s">
        <v>31</v>
      </c>
      <c r="I24" s="5"/>
      <c r="J24" s="184"/>
      <c r="K24" s="184"/>
      <c r="L24" s="184"/>
      <c r="M24" s="184"/>
      <c r="N24" s="184"/>
      <c r="O24" s="184"/>
      <c r="P24" s="184"/>
      <c r="R24" s="4"/>
      <c r="S24" s="4"/>
      <c r="T24" s="4"/>
      <c r="U24" s="4"/>
      <c r="V24" s="4"/>
      <c r="W24" s="4"/>
    </row>
    <row r="25" spans="1:23" x14ac:dyDescent="0.2">
      <c r="A25" s="23"/>
      <c r="B25" s="105" t="s">
        <v>57</v>
      </c>
      <c r="C25" s="47" t="s">
        <v>5</v>
      </c>
      <c r="D25" s="8">
        <v>7</v>
      </c>
      <c r="E25" s="8"/>
      <c r="F25" s="8">
        <v>7</v>
      </c>
      <c r="G25" s="7"/>
      <c r="H25" s="55" t="s">
        <v>17</v>
      </c>
      <c r="J25" s="184"/>
      <c r="K25" s="184"/>
      <c r="L25" s="184"/>
      <c r="M25" s="184"/>
      <c r="N25" s="184"/>
      <c r="O25" s="184"/>
      <c r="P25" s="184"/>
      <c r="R25" s="4"/>
      <c r="S25" s="4"/>
      <c r="T25" s="4"/>
      <c r="U25" s="4"/>
      <c r="V25" s="4"/>
      <c r="W25" s="4"/>
    </row>
    <row r="26" spans="1:23" x14ac:dyDescent="0.2">
      <c r="A26" s="23"/>
      <c r="B26" s="104" t="s">
        <v>58</v>
      </c>
      <c r="C26" s="47" t="s">
        <v>18</v>
      </c>
      <c r="D26" s="8">
        <v>2.1</v>
      </c>
      <c r="E26" s="8">
        <v>2.1</v>
      </c>
      <c r="F26" s="6"/>
      <c r="G26" s="7"/>
      <c r="H26" s="9" t="s">
        <v>12</v>
      </c>
      <c r="J26" s="184"/>
      <c r="K26" s="184"/>
      <c r="L26" s="184"/>
      <c r="M26" s="184"/>
      <c r="N26" s="184"/>
      <c r="O26" s="184"/>
      <c r="P26" s="184"/>
      <c r="R26" s="4"/>
      <c r="S26" s="4"/>
      <c r="T26" s="4"/>
      <c r="U26" s="4"/>
      <c r="V26" s="4"/>
      <c r="W26" s="4"/>
    </row>
    <row r="27" spans="1:23" x14ac:dyDescent="0.2">
      <c r="A27" s="23"/>
      <c r="B27" s="105" t="s">
        <v>64</v>
      </c>
      <c r="C27" s="47" t="s">
        <v>19</v>
      </c>
      <c r="D27" s="8">
        <v>2.6</v>
      </c>
      <c r="E27" s="8">
        <v>2.6</v>
      </c>
      <c r="F27" s="6"/>
      <c r="G27" s="7"/>
      <c r="H27" s="9" t="s">
        <v>12</v>
      </c>
      <c r="J27" s="184"/>
      <c r="K27" s="184"/>
      <c r="L27" s="184"/>
      <c r="M27" s="184"/>
      <c r="N27" s="184"/>
      <c r="O27" s="184"/>
      <c r="P27" s="184"/>
      <c r="R27" s="4"/>
      <c r="S27" s="4"/>
      <c r="T27" s="4"/>
      <c r="U27" s="4"/>
      <c r="V27" s="4"/>
      <c r="W27" s="4"/>
    </row>
    <row r="28" spans="1:23" x14ac:dyDescent="0.2">
      <c r="A28" s="23"/>
      <c r="B28" s="104" t="s">
        <v>65</v>
      </c>
      <c r="C28" s="47" t="s">
        <v>59</v>
      </c>
      <c r="D28" s="8">
        <v>1.7</v>
      </c>
      <c r="E28" s="8">
        <v>1.7</v>
      </c>
      <c r="F28" s="6"/>
      <c r="G28" s="7"/>
      <c r="H28" s="9" t="s">
        <v>12</v>
      </c>
      <c r="J28" s="184"/>
      <c r="K28" s="184"/>
      <c r="L28" s="184"/>
      <c r="M28" s="184"/>
      <c r="N28" s="184"/>
      <c r="O28" s="184"/>
      <c r="P28" s="184"/>
      <c r="R28" s="4"/>
      <c r="S28" s="4"/>
      <c r="T28" s="4"/>
      <c r="U28" s="4"/>
      <c r="V28" s="4"/>
      <c r="W28" s="4"/>
    </row>
    <row r="29" spans="1:23" x14ac:dyDescent="0.2">
      <c r="A29" s="23"/>
      <c r="B29" s="104" t="s">
        <v>66</v>
      </c>
      <c r="C29" s="47" t="s">
        <v>7</v>
      </c>
      <c r="D29" s="8">
        <v>14.7</v>
      </c>
      <c r="E29" s="8">
        <v>14.7</v>
      </c>
      <c r="F29" s="6"/>
      <c r="G29" s="7"/>
      <c r="H29" s="9" t="s">
        <v>42</v>
      </c>
      <c r="J29" s="184"/>
      <c r="K29" s="184"/>
      <c r="L29" s="184"/>
      <c r="M29" s="174"/>
      <c r="N29" s="184"/>
      <c r="O29" s="184"/>
      <c r="P29" s="184"/>
      <c r="R29" s="4"/>
      <c r="S29" s="4"/>
      <c r="T29" s="4"/>
      <c r="U29" s="4"/>
      <c r="V29" s="4"/>
      <c r="W29" s="4"/>
    </row>
    <row r="30" spans="1:23" x14ac:dyDescent="0.2">
      <c r="A30" s="23"/>
      <c r="B30" s="105" t="s">
        <v>67</v>
      </c>
      <c r="C30" s="47" t="s">
        <v>7</v>
      </c>
      <c r="D30" s="8">
        <v>10.9</v>
      </c>
      <c r="E30" s="8">
        <v>10.9</v>
      </c>
      <c r="F30" s="6"/>
      <c r="G30" s="7"/>
      <c r="H30" s="9" t="s">
        <v>42</v>
      </c>
      <c r="J30" s="184"/>
      <c r="K30" s="184"/>
      <c r="L30" s="184"/>
      <c r="M30" s="174"/>
      <c r="N30" s="184"/>
      <c r="O30" s="184"/>
      <c r="P30" s="184"/>
      <c r="R30" s="4"/>
      <c r="S30" s="4"/>
      <c r="T30" s="4"/>
      <c r="U30" s="4"/>
      <c r="V30" s="4"/>
      <c r="W30" s="4"/>
    </row>
    <row r="31" spans="1:23" x14ac:dyDescent="0.2">
      <c r="A31" s="23"/>
      <c r="B31" s="105" t="s">
        <v>68</v>
      </c>
      <c r="C31" s="47" t="s">
        <v>59</v>
      </c>
      <c r="D31" s="8">
        <v>4.7</v>
      </c>
      <c r="E31" s="8">
        <v>4.7</v>
      </c>
      <c r="F31" s="6"/>
      <c r="G31" s="7"/>
      <c r="H31" s="9" t="s">
        <v>42</v>
      </c>
      <c r="J31" s="184"/>
      <c r="K31" s="184"/>
      <c r="L31" s="184"/>
      <c r="M31" s="184"/>
      <c r="N31" s="184"/>
      <c r="O31" s="184"/>
      <c r="P31" s="184"/>
    </row>
    <row r="32" spans="1:23" x14ac:dyDescent="0.2">
      <c r="A32" s="23"/>
      <c r="B32" s="104" t="s">
        <v>69</v>
      </c>
      <c r="C32" s="47" t="s">
        <v>6</v>
      </c>
      <c r="D32" s="8">
        <v>21.4</v>
      </c>
      <c r="E32" s="8">
        <v>21.4</v>
      </c>
      <c r="F32" s="6"/>
      <c r="G32" s="7"/>
      <c r="H32" s="21" t="s">
        <v>12</v>
      </c>
      <c r="J32" s="4"/>
      <c r="K32" s="4"/>
      <c r="L32" s="4"/>
      <c r="M32" s="4"/>
      <c r="N32" s="4"/>
      <c r="O32" s="4"/>
      <c r="P32" s="4"/>
    </row>
    <row r="33" spans="1:16" x14ac:dyDescent="0.2">
      <c r="A33" s="23"/>
      <c r="B33" s="105" t="s">
        <v>70</v>
      </c>
      <c r="C33" s="47" t="s">
        <v>7</v>
      </c>
      <c r="D33" s="8">
        <v>17.399999999999999</v>
      </c>
      <c r="E33" s="8">
        <v>17.399999999999999</v>
      </c>
      <c r="F33" s="6"/>
      <c r="G33" s="7"/>
      <c r="H33" s="21" t="s">
        <v>42</v>
      </c>
      <c r="J33" s="4"/>
      <c r="K33" s="4"/>
      <c r="L33" s="4"/>
      <c r="M33" s="4"/>
      <c r="N33" s="4"/>
      <c r="O33" s="4"/>
      <c r="P33" s="4"/>
    </row>
    <row r="34" spans="1:16" x14ac:dyDescent="0.2">
      <c r="A34" s="23"/>
      <c r="B34" s="104" t="s">
        <v>71</v>
      </c>
      <c r="C34" s="47" t="s">
        <v>7</v>
      </c>
      <c r="D34" s="8">
        <v>14</v>
      </c>
      <c r="E34" s="8">
        <v>14</v>
      </c>
      <c r="F34" s="6"/>
      <c r="G34" s="7"/>
      <c r="H34" s="21" t="s">
        <v>42</v>
      </c>
    </row>
    <row r="35" spans="1:16" x14ac:dyDescent="0.2">
      <c r="A35" s="23"/>
      <c r="B35" s="104" t="s">
        <v>72</v>
      </c>
      <c r="C35" s="47" t="s">
        <v>7</v>
      </c>
      <c r="D35" s="8">
        <v>13.9</v>
      </c>
      <c r="E35" s="8">
        <v>13.9</v>
      </c>
      <c r="F35" s="6"/>
      <c r="G35" s="7"/>
      <c r="H35" s="21" t="s">
        <v>42</v>
      </c>
    </row>
    <row r="36" spans="1:16" x14ac:dyDescent="0.2">
      <c r="A36" s="23"/>
      <c r="B36" s="105" t="s">
        <v>73</v>
      </c>
      <c r="C36" s="47" t="s">
        <v>7</v>
      </c>
      <c r="D36" s="8">
        <v>13.9</v>
      </c>
      <c r="E36" s="8">
        <v>13.9</v>
      </c>
      <c r="F36" s="6"/>
      <c r="G36" s="7"/>
      <c r="H36" s="21" t="s">
        <v>42</v>
      </c>
    </row>
    <row r="37" spans="1:16" x14ac:dyDescent="0.2">
      <c r="A37" s="23"/>
      <c r="B37" s="105" t="s">
        <v>74</v>
      </c>
      <c r="C37" s="47" t="s">
        <v>7</v>
      </c>
      <c r="D37" s="8">
        <v>27.1</v>
      </c>
      <c r="E37" s="8">
        <v>27.1</v>
      </c>
      <c r="F37" s="6"/>
      <c r="G37" s="7"/>
      <c r="H37" s="21" t="s">
        <v>42</v>
      </c>
    </row>
    <row r="38" spans="1:16" x14ac:dyDescent="0.2">
      <c r="A38" s="23"/>
      <c r="B38" s="104" t="s">
        <v>75</v>
      </c>
      <c r="C38" s="47" t="s">
        <v>7</v>
      </c>
      <c r="D38" s="8">
        <v>10.9</v>
      </c>
      <c r="E38" s="8">
        <v>10.9</v>
      </c>
      <c r="F38" s="6"/>
      <c r="G38" s="7"/>
      <c r="H38" s="21" t="s">
        <v>42</v>
      </c>
    </row>
    <row r="39" spans="1:16" x14ac:dyDescent="0.2">
      <c r="A39" s="23"/>
      <c r="B39" s="105" t="s">
        <v>76</v>
      </c>
      <c r="C39" s="47" t="s">
        <v>5</v>
      </c>
      <c r="D39" s="8">
        <v>18.2</v>
      </c>
      <c r="E39" s="8"/>
      <c r="F39" s="8">
        <v>18.2</v>
      </c>
      <c r="G39" s="7"/>
      <c r="H39" s="21" t="s">
        <v>42</v>
      </c>
    </row>
    <row r="40" spans="1:16" x14ac:dyDescent="0.2">
      <c r="A40" s="23"/>
      <c r="B40" s="104" t="s">
        <v>77</v>
      </c>
      <c r="C40" s="47" t="s">
        <v>7</v>
      </c>
      <c r="D40" s="8">
        <v>18.7</v>
      </c>
      <c r="E40" s="8">
        <v>18.7</v>
      </c>
      <c r="F40" s="6"/>
      <c r="G40" s="7"/>
      <c r="H40" s="21" t="s">
        <v>42</v>
      </c>
    </row>
    <row r="41" spans="1:16" ht="13.5" thickBot="1" x14ac:dyDescent="0.25">
      <c r="A41" s="23"/>
      <c r="B41" s="106" t="s">
        <v>78</v>
      </c>
      <c r="C41" s="107" t="s">
        <v>79</v>
      </c>
      <c r="D41" s="108">
        <v>13.9</v>
      </c>
      <c r="E41" s="108"/>
      <c r="F41" s="109"/>
      <c r="G41" s="177">
        <v>13.9</v>
      </c>
      <c r="H41" s="99" t="s">
        <v>17</v>
      </c>
    </row>
    <row r="42" spans="1:16" ht="13.5" thickBot="1" x14ac:dyDescent="0.25">
      <c r="A42" s="23"/>
      <c r="B42" s="230" t="s">
        <v>13</v>
      </c>
      <c r="C42" s="231"/>
      <c r="D42" s="24">
        <f>SUM(D15:D41)</f>
        <v>335.2999999999999</v>
      </c>
      <c r="E42" s="24">
        <f>SUM(E15:E41)</f>
        <v>294.5</v>
      </c>
      <c r="F42" s="24">
        <f>SUM(F15:F41)</f>
        <v>26.9</v>
      </c>
      <c r="G42" s="24">
        <f>SUM(G15:G41)</f>
        <v>13.9</v>
      </c>
      <c r="H42" s="97"/>
    </row>
    <row r="43" spans="1:16" x14ac:dyDescent="0.2">
      <c r="A43" s="23"/>
      <c r="B43" s="100" t="s">
        <v>80</v>
      </c>
      <c r="C43" s="101" t="s">
        <v>5</v>
      </c>
      <c r="D43" s="102">
        <v>6.9</v>
      </c>
      <c r="E43" s="102"/>
      <c r="F43" s="102">
        <v>6.9</v>
      </c>
      <c r="G43" s="103"/>
      <c r="H43" s="126" t="s">
        <v>17</v>
      </c>
    </row>
    <row r="44" spans="1:16" x14ac:dyDescent="0.2">
      <c r="A44" s="23"/>
      <c r="B44" s="104" t="s">
        <v>81</v>
      </c>
      <c r="C44" s="47" t="s">
        <v>59</v>
      </c>
      <c r="D44" s="8">
        <v>2.1</v>
      </c>
      <c r="E44" s="8"/>
      <c r="F44" s="6">
        <v>2.1</v>
      </c>
      <c r="G44" s="7"/>
      <c r="H44" s="21" t="s">
        <v>17</v>
      </c>
    </row>
    <row r="45" spans="1:16" x14ac:dyDescent="0.2">
      <c r="A45" s="23"/>
      <c r="B45" s="105" t="s">
        <v>82</v>
      </c>
      <c r="C45" s="47" t="s">
        <v>16</v>
      </c>
      <c r="D45" s="8">
        <v>175.8</v>
      </c>
      <c r="E45" s="8">
        <v>175.8</v>
      </c>
      <c r="F45" s="6"/>
      <c r="G45" s="7"/>
      <c r="H45" s="156" t="s">
        <v>42</v>
      </c>
      <c r="I45" s="5"/>
    </row>
    <row r="46" spans="1:16" x14ac:dyDescent="0.2">
      <c r="A46" s="23"/>
      <c r="B46" s="104" t="s">
        <v>83</v>
      </c>
      <c r="C46" s="47" t="s">
        <v>7</v>
      </c>
      <c r="D46" s="8">
        <v>31.2</v>
      </c>
      <c r="E46" s="8">
        <v>31.2</v>
      </c>
      <c r="F46" s="6"/>
      <c r="G46" s="7"/>
      <c r="H46" s="185" t="s">
        <v>20</v>
      </c>
      <c r="I46" s="5"/>
    </row>
    <row r="47" spans="1:16" x14ac:dyDescent="0.2">
      <c r="A47" s="23"/>
      <c r="B47" s="105" t="s">
        <v>84</v>
      </c>
      <c r="C47" s="47" t="s">
        <v>7</v>
      </c>
      <c r="D47" s="8">
        <v>13.2</v>
      </c>
      <c r="E47" s="8">
        <v>13.2</v>
      </c>
      <c r="F47" s="6"/>
      <c r="G47" s="7"/>
      <c r="H47" s="185" t="s">
        <v>20</v>
      </c>
    </row>
    <row r="48" spans="1:16" x14ac:dyDescent="0.2">
      <c r="A48" s="23"/>
      <c r="B48" s="105" t="s">
        <v>85</v>
      </c>
      <c r="C48" s="47" t="s">
        <v>7</v>
      </c>
      <c r="D48" s="8">
        <v>13.9</v>
      </c>
      <c r="E48" s="8">
        <v>13.9</v>
      </c>
      <c r="F48" s="6"/>
      <c r="G48" s="7"/>
      <c r="H48" s="127" t="s">
        <v>137</v>
      </c>
    </row>
    <row r="49" spans="1:8" x14ac:dyDescent="0.2">
      <c r="A49" s="23"/>
      <c r="B49" s="105" t="s">
        <v>86</v>
      </c>
      <c r="C49" s="47" t="s">
        <v>7</v>
      </c>
      <c r="D49" s="8">
        <v>13.8</v>
      </c>
      <c r="E49" s="8">
        <v>13.8</v>
      </c>
      <c r="F49" s="6"/>
      <c r="G49" s="7"/>
      <c r="H49" s="21" t="s">
        <v>42</v>
      </c>
    </row>
    <row r="50" spans="1:8" x14ac:dyDescent="0.2">
      <c r="A50" s="23"/>
      <c r="B50" s="104" t="s">
        <v>87</v>
      </c>
      <c r="C50" s="47" t="s">
        <v>7</v>
      </c>
      <c r="D50" s="8">
        <v>13.7</v>
      </c>
      <c r="E50" s="8">
        <v>13.7</v>
      </c>
      <c r="F50" s="6"/>
      <c r="G50" s="7"/>
      <c r="H50" s="21" t="s">
        <v>42</v>
      </c>
    </row>
    <row r="51" spans="1:8" ht="38.25" x14ac:dyDescent="0.2">
      <c r="A51" s="23"/>
      <c r="B51" s="105" t="s">
        <v>88</v>
      </c>
      <c r="C51" s="47" t="s">
        <v>7</v>
      </c>
      <c r="D51" s="8">
        <v>12</v>
      </c>
      <c r="E51" s="8">
        <v>12</v>
      </c>
      <c r="F51" s="6"/>
      <c r="G51" s="7"/>
      <c r="H51" s="127" t="s">
        <v>115</v>
      </c>
    </row>
    <row r="52" spans="1:8" x14ac:dyDescent="0.2">
      <c r="A52" s="23"/>
      <c r="B52" s="104" t="s">
        <v>89</v>
      </c>
      <c r="C52" s="47" t="s">
        <v>5</v>
      </c>
      <c r="D52" s="8">
        <v>10.5</v>
      </c>
      <c r="E52" s="8"/>
      <c r="F52" s="8">
        <v>10.5</v>
      </c>
      <c r="G52" s="7"/>
      <c r="H52" s="21" t="s">
        <v>17</v>
      </c>
    </row>
    <row r="53" spans="1:8" x14ac:dyDescent="0.2">
      <c r="A53" s="23"/>
      <c r="B53" s="105" t="s">
        <v>90</v>
      </c>
      <c r="C53" s="47" t="s">
        <v>7</v>
      </c>
      <c r="D53" s="8">
        <v>12.5</v>
      </c>
      <c r="E53" s="8">
        <v>12.5</v>
      </c>
      <c r="F53" s="6"/>
      <c r="G53" s="7"/>
      <c r="H53" s="21" t="s">
        <v>42</v>
      </c>
    </row>
    <row r="54" spans="1:8" x14ac:dyDescent="0.2">
      <c r="A54" s="23"/>
      <c r="B54" s="105" t="s">
        <v>91</v>
      </c>
      <c r="C54" s="47" t="s">
        <v>7</v>
      </c>
      <c r="D54" s="8">
        <v>9.4</v>
      </c>
      <c r="E54" s="8">
        <v>9.4</v>
      </c>
      <c r="F54" s="6"/>
      <c r="G54" s="7"/>
      <c r="H54" s="21" t="s">
        <v>42</v>
      </c>
    </row>
    <row r="55" spans="1:8" x14ac:dyDescent="0.2">
      <c r="A55" s="23"/>
      <c r="B55" s="105" t="s">
        <v>92</v>
      </c>
      <c r="C55" s="47" t="s">
        <v>7</v>
      </c>
      <c r="D55" s="8">
        <v>11.6</v>
      </c>
      <c r="E55" s="8">
        <v>11.6</v>
      </c>
      <c r="F55" s="6"/>
      <c r="G55" s="7"/>
      <c r="H55" s="21" t="s">
        <v>42</v>
      </c>
    </row>
    <row r="56" spans="1:8" x14ac:dyDescent="0.2">
      <c r="A56" s="23"/>
      <c r="B56" s="105" t="s">
        <v>93</v>
      </c>
      <c r="C56" s="47" t="s">
        <v>7</v>
      </c>
      <c r="D56" s="8">
        <v>15.1</v>
      </c>
      <c r="E56" s="8">
        <v>15.1</v>
      </c>
      <c r="F56" s="6"/>
      <c r="G56" s="7"/>
      <c r="H56" s="21" t="s">
        <v>42</v>
      </c>
    </row>
    <row r="57" spans="1:8" x14ac:dyDescent="0.2">
      <c r="A57" s="23"/>
      <c r="B57" s="105" t="s">
        <v>94</v>
      </c>
      <c r="C57" s="47" t="s">
        <v>19</v>
      </c>
      <c r="D57" s="8">
        <v>2.1</v>
      </c>
      <c r="E57" s="8">
        <v>2.1</v>
      </c>
      <c r="F57" s="6"/>
      <c r="G57" s="7"/>
      <c r="H57" s="21" t="s">
        <v>12</v>
      </c>
    </row>
    <row r="58" spans="1:8" x14ac:dyDescent="0.2">
      <c r="A58" s="23"/>
      <c r="B58" s="105" t="s">
        <v>95</v>
      </c>
      <c r="C58" s="47" t="s">
        <v>19</v>
      </c>
      <c r="D58" s="8">
        <v>1.3</v>
      </c>
      <c r="E58" s="8">
        <v>1.3</v>
      </c>
      <c r="F58" s="6"/>
      <c r="G58" s="7"/>
      <c r="H58" s="21" t="s">
        <v>12</v>
      </c>
    </row>
    <row r="59" spans="1:8" x14ac:dyDescent="0.2">
      <c r="A59" s="23"/>
      <c r="B59" s="105" t="s">
        <v>96</v>
      </c>
      <c r="C59" s="47" t="s">
        <v>59</v>
      </c>
      <c r="D59" s="8">
        <v>2.2000000000000002</v>
      </c>
      <c r="E59" s="8">
        <v>2.2000000000000002</v>
      </c>
      <c r="F59" s="6"/>
      <c r="G59" s="7"/>
      <c r="H59" s="21" t="s">
        <v>12</v>
      </c>
    </row>
    <row r="60" spans="1:8" ht="13.5" thickBot="1" x14ac:dyDescent="0.25">
      <c r="A60" s="23"/>
      <c r="B60" s="106" t="s">
        <v>97</v>
      </c>
      <c r="C60" s="107" t="s">
        <v>6</v>
      </c>
      <c r="D60" s="108">
        <v>40.700000000000003</v>
      </c>
      <c r="E60" s="108">
        <v>40.700000000000003</v>
      </c>
      <c r="F60" s="109"/>
      <c r="G60" s="110"/>
      <c r="H60" s="111" t="s">
        <v>12</v>
      </c>
    </row>
    <row r="61" spans="1:8" ht="13.5" thickBot="1" x14ac:dyDescent="0.25">
      <c r="A61" s="23"/>
      <c r="B61" s="230" t="s">
        <v>14</v>
      </c>
      <c r="C61" s="231"/>
      <c r="D61" s="24">
        <f>SUM(D43:D60)</f>
        <v>388</v>
      </c>
      <c r="E61" s="24">
        <f>SUM(E43:E60)</f>
        <v>368.50000000000006</v>
      </c>
      <c r="F61" s="24">
        <f>SUM(F43:F60)</f>
        <v>19.5</v>
      </c>
      <c r="G61" s="24">
        <f>SUM(G43:G60)</f>
        <v>0</v>
      </c>
      <c r="H61" s="43"/>
    </row>
    <row r="62" spans="1:8" x14ac:dyDescent="0.2">
      <c r="A62" s="23"/>
      <c r="B62" s="100" t="s">
        <v>98</v>
      </c>
      <c r="C62" s="101" t="s">
        <v>103</v>
      </c>
      <c r="D62" s="102">
        <v>11.6</v>
      </c>
      <c r="E62" s="102"/>
      <c r="F62" s="102"/>
      <c r="G62" s="178">
        <v>11.6</v>
      </c>
      <c r="H62" s="98" t="s">
        <v>17</v>
      </c>
    </row>
    <row r="63" spans="1:8" x14ac:dyDescent="0.2">
      <c r="A63" s="23"/>
      <c r="B63" s="104" t="s">
        <v>99</v>
      </c>
      <c r="C63" s="47" t="s">
        <v>5</v>
      </c>
      <c r="D63" s="8">
        <v>7.1</v>
      </c>
      <c r="E63" s="8"/>
      <c r="F63" s="8">
        <v>7.1</v>
      </c>
      <c r="G63" s="7"/>
      <c r="H63" s="54" t="s">
        <v>17</v>
      </c>
    </row>
    <row r="64" spans="1:8" x14ac:dyDescent="0.2">
      <c r="A64" s="23"/>
      <c r="B64" s="105" t="s">
        <v>100</v>
      </c>
      <c r="C64" s="47" t="s">
        <v>7</v>
      </c>
      <c r="D64" s="8">
        <v>25.2</v>
      </c>
      <c r="E64" s="8">
        <v>25.2</v>
      </c>
      <c r="F64" s="6"/>
      <c r="G64" s="7"/>
      <c r="H64" s="21" t="s">
        <v>42</v>
      </c>
    </row>
    <row r="65" spans="1:23" x14ac:dyDescent="0.2">
      <c r="A65" s="23"/>
      <c r="B65" s="104" t="s">
        <v>101</v>
      </c>
      <c r="C65" s="47" t="s">
        <v>7</v>
      </c>
      <c r="D65" s="8">
        <v>13.9</v>
      </c>
      <c r="E65" s="8">
        <v>13.9</v>
      </c>
      <c r="F65" s="6"/>
      <c r="G65" s="7"/>
      <c r="H65" s="21" t="s">
        <v>42</v>
      </c>
    </row>
    <row r="66" spans="1:23" x14ac:dyDescent="0.2">
      <c r="A66" s="23"/>
      <c r="B66" s="105" t="s">
        <v>102</v>
      </c>
      <c r="C66" s="47" t="s">
        <v>7</v>
      </c>
      <c r="D66" s="8">
        <v>13.7</v>
      </c>
      <c r="E66" s="8">
        <v>13.7</v>
      </c>
      <c r="F66" s="6"/>
      <c r="G66" s="7"/>
      <c r="H66" s="21" t="s">
        <v>42</v>
      </c>
    </row>
    <row r="67" spans="1:23" x14ac:dyDescent="0.2">
      <c r="A67" s="23"/>
      <c r="B67" s="105" t="s">
        <v>104</v>
      </c>
      <c r="C67" s="47" t="s">
        <v>7</v>
      </c>
      <c r="D67" s="8">
        <v>13.9</v>
      </c>
      <c r="E67" s="8">
        <v>13.9</v>
      </c>
      <c r="F67" s="6"/>
      <c r="G67" s="7"/>
      <c r="H67" s="21" t="s">
        <v>42</v>
      </c>
    </row>
    <row r="68" spans="1:23" x14ac:dyDescent="0.2">
      <c r="A68" s="23"/>
      <c r="B68" s="105" t="s">
        <v>105</v>
      </c>
      <c r="C68" s="47" t="s">
        <v>7</v>
      </c>
      <c r="D68" s="8">
        <v>40.200000000000003</v>
      </c>
      <c r="E68" s="8">
        <v>40.200000000000003</v>
      </c>
      <c r="F68" s="6"/>
      <c r="G68" s="7"/>
      <c r="H68" s="21" t="s">
        <v>42</v>
      </c>
    </row>
    <row r="69" spans="1:23" x14ac:dyDescent="0.2">
      <c r="A69" s="23"/>
      <c r="B69" s="105" t="s">
        <v>106</v>
      </c>
      <c r="C69" s="47" t="s">
        <v>5</v>
      </c>
      <c r="D69" s="8">
        <v>3.6</v>
      </c>
      <c r="E69" s="8"/>
      <c r="F69" s="8">
        <v>3.6</v>
      </c>
      <c r="G69" s="7"/>
      <c r="H69" s="54" t="s">
        <v>17</v>
      </c>
    </row>
    <row r="70" spans="1:23" x14ac:dyDescent="0.2">
      <c r="A70" s="23"/>
      <c r="B70" s="104" t="s">
        <v>107</v>
      </c>
      <c r="C70" s="47" t="s">
        <v>18</v>
      </c>
      <c r="D70" s="8">
        <v>3.6</v>
      </c>
      <c r="E70" s="8">
        <v>3.6</v>
      </c>
      <c r="F70" s="6"/>
      <c r="G70" s="7"/>
      <c r="H70" s="21" t="s">
        <v>42</v>
      </c>
    </row>
    <row r="71" spans="1:23" x14ac:dyDescent="0.2">
      <c r="A71" s="23"/>
      <c r="B71" s="105" t="s">
        <v>108</v>
      </c>
      <c r="C71" s="47" t="s">
        <v>7</v>
      </c>
      <c r="D71" s="8">
        <v>32.200000000000003</v>
      </c>
      <c r="E71" s="8">
        <v>32.200000000000003</v>
      </c>
      <c r="F71" s="6"/>
      <c r="G71" s="7"/>
      <c r="H71" s="21" t="s">
        <v>42</v>
      </c>
    </row>
    <row r="72" spans="1:23" x14ac:dyDescent="0.2">
      <c r="A72" s="23"/>
      <c r="B72" s="104" t="s">
        <v>109</v>
      </c>
      <c r="C72" s="47" t="s">
        <v>7</v>
      </c>
      <c r="D72" s="8">
        <v>11.6</v>
      </c>
      <c r="E72" s="8">
        <v>11.6</v>
      </c>
      <c r="F72" s="6"/>
      <c r="G72" s="7"/>
      <c r="H72" s="21" t="s">
        <v>42</v>
      </c>
    </row>
    <row r="73" spans="1:23" x14ac:dyDescent="0.2">
      <c r="A73" s="23"/>
      <c r="B73" s="105" t="s">
        <v>110</v>
      </c>
      <c r="C73" s="47" t="s">
        <v>7</v>
      </c>
      <c r="D73" s="8">
        <v>15.1</v>
      </c>
      <c r="E73" s="8">
        <v>15.1</v>
      </c>
      <c r="F73" s="6"/>
      <c r="G73" s="7"/>
      <c r="H73" s="21" t="s">
        <v>42</v>
      </c>
    </row>
    <row r="74" spans="1:23" x14ac:dyDescent="0.2">
      <c r="A74" s="23"/>
      <c r="B74" s="105" t="s">
        <v>118</v>
      </c>
      <c r="C74" s="47" t="s">
        <v>19</v>
      </c>
      <c r="D74" s="8">
        <v>4.9000000000000004</v>
      </c>
      <c r="E74" s="8">
        <v>4.9000000000000004</v>
      </c>
      <c r="F74" s="6"/>
      <c r="G74" s="7"/>
      <c r="H74" s="21" t="s">
        <v>12</v>
      </c>
    </row>
    <row r="75" spans="1:23" x14ac:dyDescent="0.2">
      <c r="A75" s="23"/>
      <c r="B75" s="104" t="s">
        <v>119</v>
      </c>
      <c r="C75" s="47" t="s">
        <v>59</v>
      </c>
      <c r="D75" s="8">
        <v>1.9</v>
      </c>
      <c r="E75" s="8">
        <v>1.9</v>
      </c>
      <c r="F75" s="6"/>
      <c r="G75" s="7"/>
      <c r="H75" s="21" t="s">
        <v>12</v>
      </c>
    </row>
    <row r="76" spans="1:23" ht="13.5" thickBot="1" x14ac:dyDescent="0.25">
      <c r="A76" s="23"/>
      <c r="B76" s="106" t="s">
        <v>120</v>
      </c>
      <c r="C76" s="107" t="s">
        <v>6</v>
      </c>
      <c r="D76" s="108">
        <v>20.2</v>
      </c>
      <c r="E76" s="108">
        <v>20.2</v>
      </c>
      <c r="F76" s="109"/>
      <c r="G76" s="110"/>
      <c r="H76" s="111" t="s">
        <v>12</v>
      </c>
    </row>
    <row r="77" spans="1:23" s="4" customFormat="1" ht="13.5" thickBot="1" x14ac:dyDescent="0.25">
      <c r="A77" s="23"/>
      <c r="B77" s="220" t="s">
        <v>111</v>
      </c>
      <c r="C77" s="221"/>
      <c r="D77" s="50">
        <f>SUM(D62:D76)</f>
        <v>218.7</v>
      </c>
      <c r="E77" s="50">
        <f>SUM(E62:E76)</f>
        <v>196.39999999999998</v>
      </c>
      <c r="F77" s="50">
        <f t="shared" ref="F77:G77" si="20">SUM(F62:F76)</f>
        <v>10.7</v>
      </c>
      <c r="G77" s="50">
        <f t="shared" si="20"/>
        <v>11.6</v>
      </c>
      <c r="H77" s="5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s="4" customFormat="1" x14ac:dyDescent="0.2">
      <c r="A78" s="23"/>
      <c r="B78" s="128">
        <v>69</v>
      </c>
      <c r="C78" s="129" t="s">
        <v>5</v>
      </c>
      <c r="D78" s="102">
        <v>6.8</v>
      </c>
      <c r="E78" s="102"/>
      <c r="F78" s="102">
        <v>6.8</v>
      </c>
      <c r="G78" s="134"/>
      <c r="H78" s="136" t="s">
        <v>17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s="4" customFormat="1" x14ac:dyDescent="0.2">
      <c r="A79" s="23"/>
      <c r="B79" s="130">
        <v>70</v>
      </c>
      <c r="C79" s="46" t="s">
        <v>59</v>
      </c>
      <c r="D79" s="6">
        <v>8.3000000000000007</v>
      </c>
      <c r="E79" s="6">
        <v>8.3000000000000007</v>
      </c>
      <c r="F79" s="6"/>
      <c r="G79" s="52"/>
      <c r="H79" s="9" t="s">
        <v>42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s="4" customFormat="1" x14ac:dyDescent="0.2">
      <c r="A80" s="23"/>
      <c r="B80" s="130">
        <v>71</v>
      </c>
      <c r="C80" s="46" t="s">
        <v>7</v>
      </c>
      <c r="D80" s="6">
        <v>17.3</v>
      </c>
      <c r="E80" s="6">
        <v>17.3</v>
      </c>
      <c r="F80" s="6"/>
      <c r="G80" s="52"/>
      <c r="H80" s="9" t="s">
        <v>42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s="4" customFormat="1" x14ac:dyDescent="0.2">
      <c r="A81" s="23"/>
      <c r="B81" s="130">
        <v>72</v>
      </c>
      <c r="C81" s="46" t="s">
        <v>7</v>
      </c>
      <c r="D81" s="6">
        <v>13.8</v>
      </c>
      <c r="E81" s="6">
        <v>13.8</v>
      </c>
      <c r="F81" s="6"/>
      <c r="G81" s="52"/>
      <c r="H81" s="21" t="s">
        <v>114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s="4" customFormat="1" x14ac:dyDescent="0.2">
      <c r="A82" s="23"/>
      <c r="B82" s="130">
        <v>73</v>
      </c>
      <c r="C82" s="46" t="s">
        <v>7</v>
      </c>
      <c r="D82" s="6">
        <v>13.7</v>
      </c>
      <c r="E82" s="6">
        <v>13.7</v>
      </c>
      <c r="F82" s="6"/>
      <c r="G82" s="52"/>
      <c r="H82" s="9" t="s">
        <v>42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s="4" customFormat="1" x14ac:dyDescent="0.2">
      <c r="A83" s="23"/>
      <c r="B83" s="130">
        <v>74</v>
      </c>
      <c r="C83" s="46" t="s">
        <v>7</v>
      </c>
      <c r="D83" s="6">
        <v>13.9</v>
      </c>
      <c r="E83" s="6">
        <v>13.9</v>
      </c>
      <c r="F83" s="6"/>
      <c r="G83" s="52"/>
      <c r="H83" s="9" t="s">
        <v>42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s="4" customFormat="1" x14ac:dyDescent="0.2">
      <c r="A84" s="23"/>
      <c r="B84" s="130">
        <v>75</v>
      </c>
      <c r="C84" s="46" t="s">
        <v>7</v>
      </c>
      <c r="D84" s="6">
        <v>13.6</v>
      </c>
      <c r="E84" s="6">
        <v>13.6</v>
      </c>
      <c r="F84" s="6"/>
      <c r="G84" s="52"/>
      <c r="H84" s="9" t="s">
        <v>113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s="4" customFormat="1" x14ac:dyDescent="0.2">
      <c r="A85" s="23"/>
      <c r="B85" s="130">
        <v>76</v>
      </c>
      <c r="C85" s="46" t="s">
        <v>7</v>
      </c>
      <c r="D85" s="6">
        <v>14</v>
      </c>
      <c r="E85" s="6">
        <v>14</v>
      </c>
      <c r="F85" s="6"/>
      <c r="G85" s="52"/>
      <c r="H85" s="9" t="s">
        <v>42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s="4" customFormat="1" x14ac:dyDescent="0.2">
      <c r="A86" s="23"/>
      <c r="B86" s="130">
        <v>77</v>
      </c>
      <c r="C86" s="46" t="s">
        <v>7</v>
      </c>
      <c r="D86" s="6">
        <v>11.9</v>
      </c>
      <c r="E86" s="6">
        <v>11.9</v>
      </c>
      <c r="F86" s="6"/>
      <c r="G86" s="52"/>
      <c r="H86" s="21" t="s">
        <v>114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s="4" customFormat="1" x14ac:dyDescent="0.2">
      <c r="A87" s="23"/>
      <c r="B87" s="130">
        <v>78</v>
      </c>
      <c r="C87" s="183" t="s">
        <v>5</v>
      </c>
      <c r="D87" s="6">
        <v>13.6</v>
      </c>
      <c r="E87" s="6"/>
      <c r="F87" s="6">
        <v>13.6</v>
      </c>
      <c r="G87" s="53"/>
      <c r="H87" s="55" t="s">
        <v>17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s="4" customFormat="1" x14ac:dyDescent="0.2">
      <c r="A88" s="23"/>
      <c r="B88" s="130">
        <v>79</v>
      </c>
      <c r="C88" s="183" t="s">
        <v>7</v>
      </c>
      <c r="D88" s="157">
        <v>9.39</v>
      </c>
      <c r="E88" s="157">
        <v>9.39</v>
      </c>
      <c r="F88" s="45"/>
      <c r="G88" s="53"/>
      <c r="H88" s="9" t="s">
        <v>42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s="4" customFormat="1" x14ac:dyDescent="0.2">
      <c r="A89" s="23"/>
      <c r="B89" s="130">
        <v>79</v>
      </c>
      <c r="C89" s="183" t="s">
        <v>7</v>
      </c>
      <c r="D89" s="157">
        <v>3.11</v>
      </c>
      <c r="E89" s="157">
        <v>3.11</v>
      </c>
      <c r="F89" s="45"/>
      <c r="G89" s="53"/>
      <c r="H89" s="9" t="s">
        <v>116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s="4" customFormat="1" x14ac:dyDescent="0.2">
      <c r="A90" s="23"/>
      <c r="B90" s="130">
        <v>80</v>
      </c>
      <c r="C90" s="183" t="s">
        <v>7</v>
      </c>
      <c r="D90" s="6">
        <v>9.1999999999999993</v>
      </c>
      <c r="E90" s="6">
        <v>9.1999999999999993</v>
      </c>
      <c r="F90" s="45"/>
      <c r="G90" s="53"/>
      <c r="H90" s="9" t="s">
        <v>117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s="4" customFormat="1" x14ac:dyDescent="0.2">
      <c r="A91" s="23"/>
      <c r="B91" s="130">
        <v>81</v>
      </c>
      <c r="C91" s="183" t="s">
        <v>7</v>
      </c>
      <c r="D91" s="6">
        <v>11.8</v>
      </c>
      <c r="E91" s="6">
        <v>11.8</v>
      </c>
      <c r="F91" s="45"/>
      <c r="G91" s="53"/>
      <c r="H91" s="9" t="s">
        <v>113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s="4" customFormat="1" x14ac:dyDescent="0.2">
      <c r="A92" s="23"/>
      <c r="B92" s="130">
        <v>82</v>
      </c>
      <c r="C92" s="183" t="s">
        <v>7</v>
      </c>
      <c r="D92" s="6">
        <v>15.2</v>
      </c>
      <c r="E92" s="6">
        <v>15.2</v>
      </c>
      <c r="F92" s="45"/>
      <c r="G92" s="53"/>
      <c r="H92" s="9" t="s">
        <v>113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s="4" customFormat="1" x14ac:dyDescent="0.2">
      <c r="A93" s="23"/>
      <c r="B93" s="130">
        <v>83</v>
      </c>
      <c r="C93" s="183" t="s">
        <v>18</v>
      </c>
      <c r="D93" s="6">
        <v>1.4</v>
      </c>
      <c r="E93" s="6">
        <v>1.4</v>
      </c>
      <c r="F93" s="45"/>
      <c r="G93" s="53"/>
      <c r="H93" s="21" t="s">
        <v>31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s="4" customFormat="1" x14ac:dyDescent="0.2">
      <c r="A94" s="23"/>
      <c r="B94" s="130">
        <v>84</v>
      </c>
      <c r="C94" s="183" t="s">
        <v>19</v>
      </c>
      <c r="D94" s="6">
        <v>3.3</v>
      </c>
      <c r="E94" s="6">
        <v>3.3</v>
      </c>
      <c r="F94" s="45"/>
      <c r="G94" s="53"/>
      <c r="H94" s="21" t="s">
        <v>12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s="4" customFormat="1" x14ac:dyDescent="0.2">
      <c r="A95" s="23"/>
      <c r="B95" s="130">
        <v>85</v>
      </c>
      <c r="C95" s="183" t="s">
        <v>59</v>
      </c>
      <c r="D95" s="6">
        <v>1.9</v>
      </c>
      <c r="E95" s="6">
        <v>1.9</v>
      </c>
      <c r="F95" s="45"/>
      <c r="G95" s="53"/>
      <c r="H95" s="21" t="s">
        <v>12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s="4" customFormat="1" ht="13.5" thickBot="1" x14ac:dyDescent="0.25">
      <c r="A96" s="23"/>
      <c r="B96" s="131">
        <v>86</v>
      </c>
      <c r="C96" s="132" t="s">
        <v>6</v>
      </c>
      <c r="D96" s="109">
        <v>29.5</v>
      </c>
      <c r="E96" s="109">
        <v>29.5</v>
      </c>
      <c r="F96" s="133"/>
      <c r="G96" s="135"/>
      <c r="H96" s="111" t="s">
        <v>12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s="4" customFormat="1" ht="13.5" thickBot="1" x14ac:dyDescent="0.25">
      <c r="A97" s="23"/>
      <c r="B97" s="220" t="s">
        <v>121</v>
      </c>
      <c r="C97" s="221"/>
      <c r="D97" s="50">
        <f>SUM(D78:D96)</f>
        <v>211.70000000000005</v>
      </c>
      <c r="E97" s="50">
        <f>SUM(E78:E96)</f>
        <v>191.30000000000004</v>
      </c>
      <c r="F97" s="50">
        <f>SUM(F78:F96)</f>
        <v>20.399999999999999</v>
      </c>
      <c r="G97" s="50">
        <f t="shared" ref="G97" si="21">SUM(G78:G96)</f>
        <v>0</v>
      </c>
      <c r="H97" s="5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s="4" customFormat="1" x14ac:dyDescent="0.2">
      <c r="A98" s="23"/>
      <c r="B98" s="137">
        <v>87</v>
      </c>
      <c r="C98" s="182" t="s">
        <v>5</v>
      </c>
      <c r="D98" s="8">
        <v>7.7</v>
      </c>
      <c r="E98" s="8"/>
      <c r="F98" s="8">
        <v>7.7</v>
      </c>
      <c r="G98" s="95"/>
      <c r="H98" s="141" t="s">
        <v>17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s="4" customFormat="1" x14ac:dyDescent="0.2">
      <c r="A99" s="23"/>
      <c r="B99" s="138">
        <v>88</v>
      </c>
      <c r="C99" s="183" t="s">
        <v>16</v>
      </c>
      <c r="D99" s="6">
        <v>52.9</v>
      </c>
      <c r="E99" s="6">
        <v>52.9</v>
      </c>
      <c r="F99" s="6"/>
      <c r="G99" s="52"/>
      <c r="H99" s="172" t="s">
        <v>31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s="4" customFormat="1" x14ac:dyDescent="0.2">
      <c r="A100" s="23"/>
      <c r="B100" s="138">
        <v>89</v>
      </c>
      <c r="C100" s="183" t="s">
        <v>7</v>
      </c>
      <c r="D100" s="6">
        <v>14.5</v>
      </c>
      <c r="E100" s="6">
        <v>14.5</v>
      </c>
      <c r="F100" s="6"/>
      <c r="G100" s="52"/>
      <c r="H100" s="172" t="s">
        <v>42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s="4" customFormat="1" x14ac:dyDescent="0.2">
      <c r="A101" s="23"/>
      <c r="B101" s="138">
        <v>90</v>
      </c>
      <c r="C101" s="183" t="s">
        <v>7</v>
      </c>
      <c r="D101" s="6">
        <v>14.5</v>
      </c>
      <c r="E101" s="6">
        <v>14.5</v>
      </c>
      <c r="F101" s="6"/>
      <c r="G101" s="52"/>
      <c r="H101" s="172" t="s">
        <v>42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s="4" customFormat="1" x14ac:dyDescent="0.2">
      <c r="A102" s="23"/>
      <c r="B102" s="138">
        <v>91</v>
      </c>
      <c r="C102" s="183" t="s">
        <v>7</v>
      </c>
      <c r="D102" s="6">
        <v>24</v>
      </c>
      <c r="E102" s="6">
        <v>24</v>
      </c>
      <c r="F102" s="6"/>
      <c r="G102" s="52"/>
      <c r="H102" s="172" t="s">
        <v>42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s="4" customFormat="1" x14ac:dyDescent="0.2">
      <c r="A103" s="23"/>
      <c r="B103" s="138">
        <v>92</v>
      </c>
      <c r="C103" s="183" t="s">
        <v>126</v>
      </c>
      <c r="D103" s="6">
        <v>20.3</v>
      </c>
      <c r="E103" s="6">
        <v>20.3</v>
      </c>
      <c r="F103" s="6"/>
      <c r="G103" s="52"/>
      <c r="H103" s="172" t="s">
        <v>31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s="4" customFormat="1" x14ac:dyDescent="0.2">
      <c r="A104" s="23"/>
      <c r="B104" s="138">
        <v>93</v>
      </c>
      <c r="C104" s="183" t="s">
        <v>7</v>
      </c>
      <c r="D104" s="6">
        <v>13.4</v>
      </c>
      <c r="E104" s="6">
        <v>13.4</v>
      </c>
      <c r="F104" s="6"/>
      <c r="G104" s="52"/>
      <c r="H104" s="142" t="s">
        <v>42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s="4" customFormat="1" x14ac:dyDescent="0.2">
      <c r="A105" s="23"/>
      <c r="B105" s="138">
        <v>94</v>
      </c>
      <c r="C105" s="183" t="s">
        <v>122</v>
      </c>
      <c r="D105" s="6">
        <v>18.3</v>
      </c>
      <c r="E105" s="6">
        <v>18.3</v>
      </c>
      <c r="F105" s="6"/>
      <c r="G105" s="52"/>
      <c r="H105" s="142" t="s">
        <v>42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s="4" customFormat="1" x14ac:dyDescent="0.2">
      <c r="A106" s="23"/>
      <c r="B106" s="138">
        <v>95</v>
      </c>
      <c r="C106" s="183" t="s">
        <v>123</v>
      </c>
      <c r="D106" s="6">
        <v>7</v>
      </c>
      <c r="E106" s="6">
        <v>7</v>
      </c>
      <c r="F106" s="6"/>
      <c r="G106" s="52"/>
      <c r="H106" s="142" t="s">
        <v>42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s="4" customFormat="1" x14ac:dyDescent="0.2">
      <c r="A107" s="23"/>
      <c r="B107" s="138">
        <v>96</v>
      </c>
      <c r="C107" s="183" t="s">
        <v>19</v>
      </c>
      <c r="D107" s="6">
        <v>1.9</v>
      </c>
      <c r="E107" s="6">
        <v>1.9</v>
      </c>
      <c r="F107" s="6"/>
      <c r="G107" s="52"/>
      <c r="H107" s="21" t="s">
        <v>12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s="4" customFormat="1" x14ac:dyDescent="0.2">
      <c r="A108" s="23"/>
      <c r="B108" s="138">
        <v>97</v>
      </c>
      <c r="C108" s="183" t="s">
        <v>19</v>
      </c>
      <c r="D108" s="6">
        <v>1.9</v>
      </c>
      <c r="E108" s="6">
        <v>1.9</v>
      </c>
      <c r="F108" s="6"/>
      <c r="G108" s="52"/>
      <c r="H108" s="21" t="s">
        <v>12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s="4" customFormat="1" ht="13.5" thickBot="1" x14ac:dyDescent="0.25">
      <c r="A109" s="23"/>
      <c r="B109" s="139">
        <v>98</v>
      </c>
      <c r="C109" s="48" t="s">
        <v>6</v>
      </c>
      <c r="D109" s="49">
        <v>31.2</v>
      </c>
      <c r="E109" s="49">
        <v>31.2</v>
      </c>
      <c r="F109" s="49"/>
      <c r="G109" s="140"/>
      <c r="H109" s="111" t="s">
        <v>12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s="4" customFormat="1" ht="13.5" thickBot="1" x14ac:dyDescent="0.25">
      <c r="A110" s="23"/>
      <c r="B110" s="220" t="s">
        <v>124</v>
      </c>
      <c r="C110" s="221"/>
      <c r="D110" s="50">
        <f>SUM(D98:D109)</f>
        <v>207.60000000000002</v>
      </c>
      <c r="E110" s="50">
        <f>SUM(E98:E109)</f>
        <v>199.9</v>
      </c>
      <c r="F110" s="50">
        <f>SUM(F98:F109)</f>
        <v>7.7</v>
      </c>
      <c r="G110" s="50">
        <f>SUM(G98:G109)</f>
        <v>0</v>
      </c>
      <c r="H110" s="5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s="4" customFormat="1" ht="13.5" thickBot="1" x14ac:dyDescent="0.25">
      <c r="A111" s="23"/>
      <c r="B111" s="143">
        <v>99</v>
      </c>
      <c r="C111" s="144" t="s">
        <v>125</v>
      </c>
      <c r="D111" s="145">
        <v>24.4</v>
      </c>
      <c r="E111" s="145"/>
      <c r="F111" s="145"/>
      <c r="G111" s="179">
        <v>24.4</v>
      </c>
      <c r="H111" s="146" t="s">
        <v>17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s="4" customFormat="1" ht="13.5" thickBot="1" x14ac:dyDescent="0.25">
      <c r="A112" s="23"/>
      <c r="B112" s="220" t="s">
        <v>11</v>
      </c>
      <c r="C112" s="221"/>
      <c r="D112" s="50">
        <f>D14+D42+D61+D77+D97+D110+D111</f>
        <v>1524.9</v>
      </c>
      <c r="E112" s="50">
        <f>E14+E42+E61+E77+E97+E110+E111</f>
        <v>1366.3000000000002</v>
      </c>
      <c r="F112" s="50">
        <f t="shared" ref="F112:G112" si="22">F14+F42+F61+F77+F97+F110+F111</f>
        <v>89.500000000000014</v>
      </c>
      <c r="G112" s="50">
        <f t="shared" si="22"/>
        <v>69.099999999999994</v>
      </c>
      <c r="H112" s="51"/>
      <c r="I112" s="1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s="4" customFormat="1" x14ac:dyDescent="0.2">
      <c r="A113" s="23"/>
      <c r="B113" s="11"/>
      <c r="C113" s="5"/>
      <c r="D113" s="5"/>
      <c r="E113" s="5"/>
      <c r="F113" s="5"/>
      <c r="G113" s="5"/>
      <c r="H113" s="1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s="4" customFormat="1" x14ac:dyDescent="0.2">
      <c r="A114" s="23"/>
      <c r="B114" s="11"/>
      <c r="C114" s="5"/>
      <c r="D114" s="5"/>
      <c r="E114" s="5"/>
      <c r="F114" s="5"/>
      <c r="G114" s="5"/>
      <c r="H114" s="180" t="s">
        <v>136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s="4" customFormat="1" x14ac:dyDescent="0.2">
      <c r="A115" s="23"/>
      <c r="B115" s="11"/>
      <c r="C115" s="5"/>
      <c r="D115" s="5"/>
      <c r="E115" s="5"/>
      <c r="F115" s="5"/>
      <c r="G115" s="5"/>
      <c r="H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s="4" customFormat="1" x14ac:dyDescent="0.2">
      <c r="A116" s="23"/>
      <c r="B116" s="11"/>
      <c r="C116" s="5"/>
      <c r="D116" s="5"/>
      <c r="E116" s="5"/>
      <c r="F116" s="5"/>
      <c r="G116" s="5"/>
      <c r="H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s="4" customFormat="1" x14ac:dyDescent="0.2">
      <c r="A117" s="23"/>
      <c r="B117" s="2"/>
      <c r="C117" s="1"/>
      <c r="D117" s="1"/>
      <c r="E117" s="1"/>
      <c r="F117" s="1"/>
      <c r="G117" s="1"/>
      <c r="H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">
      <c r="A118" s="23"/>
    </row>
    <row r="119" spans="1:23" x14ac:dyDescent="0.2">
      <c r="A119" s="23"/>
    </row>
    <row r="120" spans="1:23" x14ac:dyDescent="0.2">
      <c r="A120" s="23"/>
    </row>
    <row r="121" spans="1:23" x14ac:dyDescent="0.2">
      <c r="A121" s="23"/>
    </row>
    <row r="122" spans="1:23" x14ac:dyDescent="0.2">
      <c r="A122" s="23"/>
    </row>
    <row r="123" spans="1:23" x14ac:dyDescent="0.2">
      <c r="A123" s="23"/>
    </row>
    <row r="124" spans="1:23" x14ac:dyDescent="0.2">
      <c r="A124" s="10"/>
    </row>
    <row r="125" spans="1:23" x14ac:dyDescent="0.2">
      <c r="A125" s="10"/>
    </row>
    <row r="126" spans="1:23" x14ac:dyDescent="0.2">
      <c r="A126" s="10"/>
    </row>
    <row r="127" spans="1:23" x14ac:dyDescent="0.2">
      <c r="A127" s="5"/>
    </row>
    <row r="128" spans="1:23" x14ac:dyDescent="0.2">
      <c r="A128" s="5"/>
    </row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</sheetData>
  <mergeCells count="28">
    <mergeCell ref="B112:C112"/>
    <mergeCell ref="A9:A10"/>
    <mergeCell ref="A11:A12"/>
    <mergeCell ref="A13:A14"/>
    <mergeCell ref="B14:C14"/>
    <mergeCell ref="A15:A16"/>
    <mergeCell ref="B42:C42"/>
    <mergeCell ref="B61:C61"/>
    <mergeCell ref="B77:C77"/>
    <mergeCell ref="B97:C97"/>
    <mergeCell ref="B110:C110"/>
    <mergeCell ref="P22:P23"/>
    <mergeCell ref="G4:G5"/>
    <mergeCell ref="M4:R4"/>
    <mergeCell ref="S4:U4"/>
    <mergeCell ref="V4:V5"/>
    <mergeCell ref="W4:W5"/>
    <mergeCell ref="A6:A7"/>
    <mergeCell ref="B1:G1"/>
    <mergeCell ref="H1:H2"/>
    <mergeCell ref="A2:A5"/>
    <mergeCell ref="B2:B5"/>
    <mergeCell ref="C2:C5"/>
    <mergeCell ref="D2:G2"/>
    <mergeCell ref="E3:G3"/>
    <mergeCell ref="D4:D5"/>
    <mergeCell ref="E4:E5"/>
    <mergeCell ref="F4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8D8123-F85E-4887-8B0D-3DF76A9AD4EB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b75d5ef-9f4b-4445-abe8-84a77c292844"/>
  </ds:schemaRefs>
</ds:datastoreItem>
</file>

<file path=customXml/itemProps2.xml><?xml version="1.0" encoding="utf-8"?>
<ds:datastoreItem xmlns:ds="http://schemas.openxmlformats.org/officeDocument/2006/customXml" ds:itemID="{BE76738E-F61E-4E90-94FB-B9A04FA7CC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C95D56-FE8C-460A-8827-D8F359D9F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november 13</vt:lpstr>
      <vt:lpstr>september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Kristel Kesküla</cp:lastModifiedBy>
  <cp:lastPrinted>2012-09-17T12:12:01Z</cp:lastPrinted>
  <dcterms:created xsi:type="dcterms:W3CDTF">1996-10-14T23:33:28Z</dcterms:created>
  <dcterms:modified xsi:type="dcterms:W3CDTF">2014-11-25T10:53:55Z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irkond_">
    <vt:lpwstr>Põhja piirkond</vt:lpwstr>
  </property>
</Properties>
</file>